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7755"/>
  </bookViews>
  <sheets>
    <sheet name="Foglio1" sheetId="1" r:id="rId1"/>
  </sheets>
  <externalReferences>
    <externalReference r:id="rId2"/>
    <externalReference r:id="rId3"/>
  </externalReferences>
  <calcPr calcId="145621"/>
</workbook>
</file>

<file path=xl/calcChain.xml><?xml version="1.0" encoding="utf-8"?>
<calcChain xmlns="http://schemas.openxmlformats.org/spreadsheetml/2006/main">
  <c r="W8" i="1" l="1"/>
  <c r="J33" i="1"/>
  <c r="AN8" i="1"/>
  <c r="AC8" i="1"/>
  <c r="AB8" i="1"/>
  <c r="Y8" i="1"/>
  <c r="J4" i="1"/>
  <c r="K4" i="1"/>
  <c r="L4" i="1"/>
  <c r="M4" i="1"/>
  <c r="N4" i="1"/>
  <c r="O4" i="1"/>
  <c r="P4" i="1"/>
  <c r="Q4" i="1"/>
  <c r="L5" i="1"/>
  <c r="M5" i="1"/>
  <c r="N5" i="1"/>
  <c r="O5" i="1"/>
  <c r="P5" i="1"/>
  <c r="Q5" i="1"/>
  <c r="L6" i="1"/>
  <c r="M6" i="1"/>
  <c r="N6" i="1"/>
  <c r="O6" i="1"/>
  <c r="P6" i="1"/>
  <c r="Q6" i="1"/>
  <c r="L7" i="1"/>
  <c r="M7" i="1"/>
  <c r="N7" i="1"/>
  <c r="O7" i="1"/>
  <c r="P7" i="1"/>
  <c r="Q7" i="1"/>
  <c r="K8" i="1"/>
  <c r="L8" i="1"/>
  <c r="M8" i="1"/>
  <c r="N8" i="1"/>
  <c r="O8" i="1"/>
  <c r="P8" i="1"/>
  <c r="Q8" i="1"/>
  <c r="L9" i="1"/>
  <c r="M9" i="1"/>
  <c r="N9" i="1"/>
  <c r="O9" i="1"/>
  <c r="P9" i="1"/>
  <c r="Q9" i="1"/>
  <c r="L10" i="1"/>
  <c r="M10" i="1"/>
  <c r="N10" i="1"/>
  <c r="O10" i="1"/>
  <c r="P10" i="1"/>
  <c r="Q10" i="1"/>
  <c r="L11" i="1"/>
  <c r="M11" i="1"/>
  <c r="N11" i="1"/>
  <c r="O11" i="1"/>
  <c r="P11" i="1"/>
  <c r="Q11" i="1"/>
  <c r="K12" i="1"/>
  <c r="L12" i="1"/>
  <c r="M12" i="1"/>
  <c r="N12" i="1"/>
  <c r="O12" i="1"/>
  <c r="P12" i="1"/>
  <c r="Q12" i="1"/>
  <c r="L13" i="1"/>
  <c r="M13" i="1"/>
  <c r="N13" i="1"/>
  <c r="O13" i="1"/>
  <c r="P13" i="1"/>
  <c r="Q13" i="1"/>
  <c r="L14" i="1"/>
  <c r="M14" i="1"/>
  <c r="N14" i="1"/>
  <c r="O14" i="1"/>
  <c r="P14" i="1"/>
  <c r="Q14" i="1"/>
  <c r="L15" i="1"/>
  <c r="M15" i="1"/>
  <c r="N15" i="1"/>
  <c r="O15" i="1"/>
  <c r="P15" i="1"/>
  <c r="Q15" i="1"/>
  <c r="K16" i="1"/>
  <c r="L16" i="1"/>
  <c r="M16" i="1"/>
  <c r="N16" i="1"/>
  <c r="O16" i="1"/>
  <c r="P16" i="1"/>
  <c r="Q16" i="1"/>
  <c r="L17" i="1"/>
  <c r="M17" i="1"/>
  <c r="N17" i="1"/>
  <c r="O17" i="1"/>
  <c r="P17" i="1"/>
  <c r="Q17" i="1"/>
  <c r="L18" i="1"/>
  <c r="M18" i="1"/>
  <c r="N18" i="1"/>
  <c r="O18" i="1"/>
  <c r="P18" i="1"/>
  <c r="Q18" i="1"/>
  <c r="L19" i="1"/>
  <c r="M19" i="1"/>
  <c r="N19" i="1"/>
  <c r="O19" i="1"/>
  <c r="P19" i="1"/>
  <c r="Q19" i="1"/>
  <c r="K20" i="1"/>
  <c r="L20" i="1"/>
  <c r="M20" i="1"/>
  <c r="N20" i="1"/>
  <c r="O20" i="1"/>
  <c r="P20" i="1"/>
  <c r="Q20" i="1"/>
  <c r="L21" i="1"/>
  <c r="M21" i="1"/>
  <c r="N21" i="1"/>
  <c r="O21" i="1"/>
  <c r="P21" i="1"/>
  <c r="Q21" i="1"/>
  <c r="L22" i="1"/>
  <c r="M22" i="1"/>
  <c r="N22" i="1"/>
  <c r="O22" i="1"/>
  <c r="P22" i="1"/>
  <c r="Q22" i="1"/>
  <c r="L23" i="1"/>
  <c r="M23" i="1"/>
  <c r="N23" i="1"/>
  <c r="O23" i="1"/>
  <c r="P23" i="1"/>
  <c r="Q23" i="1"/>
  <c r="K24" i="1"/>
  <c r="L24" i="1"/>
  <c r="M24" i="1"/>
  <c r="N24" i="1"/>
  <c r="O24" i="1"/>
  <c r="P24" i="1"/>
  <c r="Q24" i="1"/>
  <c r="L25" i="1"/>
  <c r="M25" i="1"/>
  <c r="N25" i="1"/>
  <c r="O25" i="1"/>
  <c r="P25" i="1"/>
  <c r="Q25" i="1"/>
  <c r="L26" i="1"/>
  <c r="M26" i="1"/>
  <c r="N26" i="1"/>
  <c r="O26" i="1"/>
  <c r="P26" i="1"/>
  <c r="Q26" i="1"/>
  <c r="L27" i="1"/>
  <c r="M27" i="1"/>
  <c r="N27" i="1"/>
  <c r="O27" i="1"/>
  <c r="P27" i="1"/>
  <c r="Q27" i="1"/>
  <c r="A4" i="1"/>
  <c r="B4" i="1"/>
  <c r="C4" i="1"/>
  <c r="D4" i="1"/>
  <c r="E4" i="1"/>
  <c r="F4" i="1"/>
  <c r="G4" i="1"/>
  <c r="H4" i="1"/>
  <c r="B5" i="1"/>
  <c r="C5" i="1"/>
  <c r="D5" i="1"/>
  <c r="E5" i="1"/>
  <c r="F5" i="1"/>
  <c r="G5" i="1"/>
  <c r="H5" i="1"/>
  <c r="B6" i="1"/>
  <c r="C6" i="1"/>
  <c r="D6" i="1"/>
  <c r="E6" i="1"/>
  <c r="F6" i="1"/>
  <c r="G6" i="1"/>
  <c r="H6" i="1"/>
  <c r="V8" i="1" s="1"/>
  <c r="AO8" i="1" s="1"/>
  <c r="B7" i="1"/>
  <c r="C7" i="1"/>
  <c r="D7" i="1"/>
  <c r="E7" i="1"/>
  <c r="F7" i="1"/>
  <c r="G7" i="1"/>
  <c r="H7" i="1"/>
  <c r="A8" i="1"/>
  <c r="B8" i="1"/>
  <c r="C8" i="1"/>
  <c r="D8" i="1"/>
  <c r="E8" i="1"/>
  <c r="F8" i="1"/>
  <c r="G8" i="1"/>
  <c r="H8" i="1"/>
  <c r="B9" i="1"/>
  <c r="C9" i="1"/>
  <c r="D9" i="1"/>
  <c r="E9" i="1"/>
  <c r="F9" i="1"/>
  <c r="G9" i="1"/>
  <c r="H9" i="1"/>
  <c r="B10" i="1"/>
  <c r="C10" i="1"/>
  <c r="D10" i="1"/>
  <c r="E10" i="1"/>
  <c r="F10" i="1"/>
  <c r="G10" i="1"/>
  <c r="H10" i="1"/>
  <c r="V13" i="1" s="1"/>
  <c r="AO13" i="1" s="1"/>
  <c r="B11" i="1"/>
  <c r="C11" i="1"/>
  <c r="D11" i="1"/>
  <c r="E11" i="1"/>
  <c r="F11" i="1"/>
  <c r="G11" i="1"/>
  <c r="H11" i="1"/>
  <c r="A12" i="1"/>
  <c r="B12" i="1"/>
  <c r="C12" i="1"/>
  <c r="D12" i="1"/>
  <c r="E12" i="1"/>
  <c r="F12" i="1"/>
  <c r="G12" i="1"/>
  <c r="H12" i="1"/>
  <c r="B13" i="1"/>
  <c r="C13" i="1"/>
  <c r="D13" i="1"/>
  <c r="E13" i="1"/>
  <c r="F13" i="1"/>
  <c r="G13" i="1"/>
  <c r="H13" i="1"/>
  <c r="B14" i="1"/>
  <c r="C14" i="1"/>
  <c r="D14" i="1"/>
  <c r="E14" i="1"/>
  <c r="F14" i="1"/>
  <c r="G14" i="1"/>
  <c r="H14" i="1"/>
  <c r="V16" i="1" s="1"/>
  <c r="AO16" i="1" s="1"/>
  <c r="B15" i="1"/>
  <c r="C15" i="1"/>
  <c r="D15" i="1"/>
  <c r="E15" i="1"/>
  <c r="F15" i="1"/>
  <c r="G15" i="1"/>
  <c r="H15" i="1"/>
  <c r="A16" i="1"/>
  <c r="B16" i="1"/>
  <c r="C16" i="1"/>
  <c r="D16" i="1"/>
  <c r="E16" i="1"/>
  <c r="F16" i="1"/>
  <c r="G16" i="1"/>
  <c r="H16" i="1"/>
  <c r="B17" i="1"/>
  <c r="C17" i="1"/>
  <c r="D17" i="1"/>
  <c r="E17" i="1"/>
  <c r="F17" i="1"/>
  <c r="G17" i="1"/>
  <c r="H17" i="1"/>
  <c r="B18" i="1"/>
  <c r="C18" i="1"/>
  <c r="D18" i="1"/>
  <c r="E18" i="1"/>
  <c r="F18" i="1"/>
  <c r="G18" i="1"/>
  <c r="V20" i="1" s="1"/>
  <c r="AO20" i="1" s="1"/>
  <c r="H18" i="1"/>
  <c r="V21" i="1" s="1"/>
  <c r="AO21" i="1" s="1"/>
  <c r="B19" i="1"/>
  <c r="C19" i="1"/>
  <c r="D19" i="1"/>
  <c r="E19" i="1"/>
  <c r="F19" i="1"/>
  <c r="G19" i="1"/>
  <c r="H19" i="1"/>
  <c r="A20" i="1"/>
  <c r="B20" i="1"/>
  <c r="C20" i="1"/>
  <c r="D20" i="1"/>
  <c r="E20" i="1"/>
  <c r="F20" i="1"/>
  <c r="G20" i="1"/>
  <c r="H20" i="1"/>
  <c r="B21" i="1"/>
  <c r="C21" i="1"/>
  <c r="D21" i="1"/>
  <c r="E21" i="1"/>
  <c r="F21" i="1"/>
  <c r="G21" i="1"/>
  <c r="H21" i="1"/>
  <c r="B22" i="1"/>
  <c r="C22" i="1"/>
  <c r="D22" i="1"/>
  <c r="E22" i="1"/>
  <c r="F22" i="1"/>
  <c r="G22" i="1"/>
  <c r="H22" i="1"/>
  <c r="V25" i="1" s="1"/>
  <c r="AO25" i="1" s="1"/>
  <c r="B23" i="1"/>
  <c r="C23" i="1"/>
  <c r="D23" i="1"/>
  <c r="E23" i="1"/>
  <c r="F23" i="1"/>
  <c r="G23" i="1"/>
  <c r="H23" i="1"/>
  <c r="A24" i="1"/>
  <c r="B24" i="1"/>
  <c r="C24" i="1"/>
  <c r="D24" i="1"/>
  <c r="E24" i="1"/>
  <c r="F24" i="1"/>
  <c r="G24" i="1"/>
  <c r="H24" i="1"/>
  <c r="B25" i="1"/>
  <c r="C25" i="1"/>
  <c r="D25" i="1"/>
  <c r="E25" i="1"/>
  <c r="F25" i="1"/>
  <c r="G25" i="1"/>
  <c r="H25" i="1"/>
  <c r="B26" i="1"/>
  <c r="C26" i="1"/>
  <c r="D26" i="1"/>
  <c r="E26" i="1"/>
  <c r="F26" i="1"/>
  <c r="G26" i="1"/>
  <c r="H26" i="1"/>
  <c r="B27" i="1"/>
  <c r="C27" i="1"/>
  <c r="D27" i="1"/>
  <c r="E27" i="1"/>
  <c r="F27" i="1"/>
  <c r="G27" i="1"/>
  <c r="H27" i="1"/>
  <c r="V9" i="1" l="1"/>
  <c r="V17" i="1"/>
  <c r="AO17" i="1" s="1"/>
  <c r="V12" i="1"/>
  <c r="AO12" i="1" s="1"/>
  <c r="V24" i="1"/>
  <c r="AO24" i="1" s="1"/>
  <c r="AO9" i="1"/>
  <c r="R10" i="1"/>
  <c r="Z12" i="1" s="1"/>
  <c r="AA12" i="1" s="1"/>
  <c r="AF12" i="1" s="1"/>
  <c r="R11" i="1"/>
  <c r="Z13" i="1" l="1"/>
  <c r="AA13" i="1" s="1"/>
  <c r="AR12" i="1" s="1"/>
  <c r="AJ12" i="1"/>
  <c r="R6" i="1"/>
  <c r="Z8" i="1" s="1"/>
  <c r="AA8" i="1" s="1"/>
  <c r="AF8" i="1" s="1"/>
  <c r="R7" i="1"/>
  <c r="R14" i="1"/>
  <c r="Z16" i="1" s="1"/>
  <c r="AA16" i="1" s="1"/>
  <c r="AF16" i="1" s="1"/>
  <c r="R15" i="1"/>
  <c r="Z17" i="1" l="1"/>
  <c r="AA17" i="1" s="1"/>
  <c r="AR16" i="1" s="1"/>
  <c r="AJ16" i="1"/>
  <c r="Z9" i="1"/>
  <c r="AA9" i="1" s="1"/>
  <c r="AR8" i="1" s="1"/>
  <c r="AJ8" i="1"/>
  <c r="R18" i="1"/>
  <c r="Z20" i="1" l="1"/>
  <c r="AA20" i="1" s="1"/>
  <c r="AJ20" i="1"/>
  <c r="R19" i="1"/>
  <c r="Z21" i="1" s="1"/>
  <c r="AA21" i="1" s="1"/>
  <c r="AF20" i="1" l="1"/>
  <c r="AR20" i="1"/>
  <c r="R22" i="1"/>
  <c r="R23" i="1"/>
  <c r="Z25" i="1" s="1"/>
  <c r="AA25" i="1" s="1"/>
  <c r="Z24" i="1" l="1"/>
  <c r="AA24" i="1" s="1"/>
  <c r="AJ24" i="1"/>
  <c r="AF24" i="1" l="1"/>
  <c r="AR24" i="1"/>
</calcChain>
</file>

<file path=xl/sharedStrings.xml><?xml version="1.0" encoding="utf-8"?>
<sst xmlns="http://schemas.openxmlformats.org/spreadsheetml/2006/main" count="65" uniqueCount="41">
  <si>
    <t>Pilastro 30x70 interno ma non interamente confinato</t>
  </si>
  <si>
    <t>qmax</t>
  </si>
  <si>
    <t>qmin</t>
  </si>
  <si>
    <t>sisma x</t>
  </si>
  <si>
    <t>sisma y</t>
  </si>
  <si>
    <t>sisma prev x</t>
  </si>
  <si>
    <t>sisma prev y</t>
  </si>
  <si>
    <t>My,tes</t>
  </si>
  <si>
    <t>Mx,tes</t>
  </si>
  <si>
    <t>My,pie</t>
  </si>
  <si>
    <t>Mx,pie</t>
  </si>
  <si>
    <t>N</t>
  </si>
  <si>
    <t>As,sup</t>
  </si>
  <si>
    <t>As,inf</t>
  </si>
  <si>
    <t>Taglio per sisma in y</t>
  </si>
  <si>
    <t>Sforzo normale max e min dell'ordine immediatamente superiore per sisma prevalente in y</t>
  </si>
  <si>
    <t>2φ20</t>
  </si>
  <si>
    <t>2φ14+2φ20</t>
  </si>
  <si>
    <t>3φ14+2φ20</t>
  </si>
  <si>
    <t>1φ14+2φ20</t>
  </si>
  <si>
    <t>2φ14+3φ20</t>
  </si>
  <si>
    <t>Area totale delle staffe</t>
  </si>
  <si>
    <t>area arm</t>
  </si>
  <si>
    <t>Vjbd</t>
  </si>
  <si>
    <t>eta</t>
  </si>
  <si>
    <t>bj</t>
  </si>
  <si>
    <t>hjc</t>
  </si>
  <si>
    <t>sigma</t>
  </si>
  <si>
    <t>nid</t>
  </si>
  <si>
    <t>Taglio limite per la resistenza a compressione</t>
  </si>
  <si>
    <t>Taglio limite per la resistenza a trazione</t>
  </si>
  <si>
    <t>hjw</t>
  </si>
  <si>
    <t>tao</t>
  </si>
  <si>
    <t>Ash</t>
  </si>
  <si>
    <t>trave 8-11</t>
  </si>
  <si>
    <t>STAFFE NEL NODO</t>
  </si>
  <si>
    <t>fck</t>
  </si>
  <si>
    <t>nst</t>
  </si>
  <si>
    <t>fyk</t>
  </si>
  <si>
    <t>Ast</t>
  </si>
  <si>
    <t>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</si>
</sst>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5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Calibri"/>
      <family val="2"/>
      <scheme val="minor"/>
    </font>
    <font>
      <sz val="9"/>
      <color rgb="FFCC00F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1" fillId="2" borderId="0" xfId="0" applyFont="1" applyFill="1"/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165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164" fontId="3" fillId="0" borderId="5" xfId="0" applyNumberFormat="1" applyFont="1" applyBorder="1" applyAlignment="1">
      <alignment horizontal="center"/>
    </xf>
    <xf numFmtId="164" fontId="3" fillId="0" borderId="6" xfId="0" applyNumberFormat="1" applyFont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164" fontId="3" fillId="0" borderId="3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5" fontId="3" fillId="3" borderId="0" xfId="0" applyNumberFormat="1" applyFont="1" applyFill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etto%20sismica%20--/progetto%20sismica/PIL-SPI-SPO-TRA%20modalex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ilastro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l"/>
      <sheetName val="spi"/>
      <sheetName val="spotel"/>
      <sheetName val="tra"/>
      <sheetName val="spo"/>
      <sheetName val="spost x"/>
      <sheetName val="spost y"/>
      <sheetName val="Foglio1"/>
      <sheetName val="INVILUPPO TRAVI"/>
      <sheetName val="trave 8-11"/>
      <sheetName val="TABELLA PIL"/>
      <sheetName val="INVILUPPO PIL"/>
      <sheetName val="no rotaz tab pil"/>
      <sheetName val="no rot inv pil"/>
      <sheetName val="pil8"/>
      <sheetName val="pil9"/>
      <sheetName val="pil10"/>
      <sheetName val="pil11"/>
      <sheetName val="Foglio2"/>
      <sheetName val="pil 2"/>
      <sheetName val="trave 2-10"/>
      <sheetName val="pil 6"/>
      <sheetName val="pil 10 sp"/>
      <sheetName val="verifiche"/>
      <sheetName val="Foglio4"/>
      <sheetName val="30x70"/>
      <sheetName val="70x3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19">
          <cell r="M219">
            <v>6</v>
          </cell>
          <cell r="N219" t="str">
            <v>Msup</v>
          </cell>
          <cell r="O219">
            <v>32.915999999999997</v>
          </cell>
          <cell r="P219">
            <v>19.068000000000001</v>
          </cell>
          <cell r="Q219">
            <v>9.3219999999999992</v>
          </cell>
          <cell r="R219">
            <v>89.27</v>
          </cell>
          <cell r="S219">
            <v>36.102999999999994</v>
          </cell>
          <cell r="T219">
            <v>92.066599999999994</v>
          </cell>
          <cell r="AE219">
            <v>10</v>
          </cell>
          <cell r="AF219">
            <v>6</v>
          </cell>
          <cell r="AG219" t="str">
            <v>q+Fx</v>
          </cell>
          <cell r="AH219">
            <v>22.377200000000002</v>
          </cell>
          <cell r="AI219">
            <v>55.170999999999992</v>
          </cell>
          <cell r="AJ219">
            <v>-12.880700000000001</v>
          </cell>
          <cell r="AK219">
            <v>-35.479799999999997</v>
          </cell>
          <cell r="AL219">
            <v>-108.08609999999999</v>
          </cell>
        </row>
        <row r="220">
          <cell r="N220" t="str">
            <v>Minf</v>
          </cell>
          <cell r="O220">
            <v>-26.489000000000001</v>
          </cell>
          <cell r="P220">
            <v>-15.587999999999999</v>
          </cell>
          <cell r="Q220">
            <v>-5.3879999999999999</v>
          </cell>
          <cell r="R220">
            <v>-48.345999999999997</v>
          </cell>
          <cell r="S220">
            <v>-19.891799999999996</v>
          </cell>
          <cell r="T220">
            <v>-49.962399999999995</v>
          </cell>
          <cell r="AG220" t="str">
            <v>q-Fx</v>
          </cell>
          <cell r="AH220">
            <v>-2.065199999999999</v>
          </cell>
          <cell r="AI220">
            <v>-17.034999999999993</v>
          </cell>
          <cell r="AJ220">
            <v>-2.1113</v>
          </cell>
          <cell r="AK220">
            <v>4.3037999999999972</v>
          </cell>
          <cell r="AL220">
            <v>-93.635899999999992</v>
          </cell>
        </row>
        <row r="221">
          <cell r="N221" t="str">
            <v>V</v>
          </cell>
          <cell r="O221">
            <v>18.564</v>
          </cell>
          <cell r="P221">
            <v>10.83</v>
          </cell>
          <cell r="Q221">
            <v>4.59</v>
          </cell>
          <cell r="R221">
            <v>42.771000000000001</v>
          </cell>
          <cell r="S221">
            <v>17.421300000000002</v>
          </cell>
          <cell r="T221">
            <v>44.148000000000003</v>
          </cell>
          <cell r="AG221" t="str">
            <v>q+Fy</v>
          </cell>
          <cell r="AH221">
            <v>6.3768000000000011</v>
          </cell>
          <cell r="AI221">
            <v>111.13459999999999</v>
          </cell>
          <cell r="AJ221">
            <v>-5.8360000000000003</v>
          </cell>
          <cell r="AK221">
            <v>-65.550399999999996</v>
          </cell>
          <cell r="AL221">
            <v>-107.99439999999998</v>
          </cell>
        </row>
        <row r="222">
          <cell r="N222" t="str">
            <v>N</v>
          </cell>
          <cell r="O222">
            <v>-145.197</v>
          </cell>
          <cell r="P222">
            <v>-86.260999999999996</v>
          </cell>
          <cell r="Q222">
            <v>-0.42</v>
          </cell>
          <cell r="R222">
            <v>-5.51</v>
          </cell>
          <cell r="S222">
            <v>-2.073</v>
          </cell>
          <cell r="T222">
            <v>-5.6360000000000001</v>
          </cell>
          <cell r="AG222" t="str">
            <v>q-Fy</v>
          </cell>
          <cell r="AH222">
            <v>13.9352</v>
          </cell>
          <cell r="AI222">
            <v>-72.998599999999996</v>
          </cell>
          <cell r="AJ222">
            <v>-9.1560000000000006</v>
          </cell>
          <cell r="AK222">
            <v>34.374399999999994</v>
          </cell>
          <cell r="AL222">
            <v>-93.727599999999995</v>
          </cell>
        </row>
        <row r="223">
          <cell r="M223">
            <v>5</v>
          </cell>
          <cell r="N223" t="str">
            <v>Msup</v>
          </cell>
          <cell r="O223">
            <v>22.763999999999999</v>
          </cell>
          <cell r="P223">
            <v>13.127000000000001</v>
          </cell>
          <cell r="Q223">
            <v>10.988</v>
          </cell>
          <cell r="R223">
            <v>119.17500000000001</v>
          </cell>
          <cell r="S223">
            <v>46.740500000000004</v>
          </cell>
          <cell r="T223">
            <v>122.47140000000002</v>
          </cell>
          <cell r="AF223">
            <v>5</v>
          </cell>
          <cell r="AG223" t="str">
            <v>q+Fx</v>
          </cell>
          <cell r="AH223">
            <v>18.725899999999999</v>
          </cell>
          <cell r="AI223">
            <v>59.867500000000007</v>
          </cell>
          <cell r="AJ223">
            <v>-14.969799999999999</v>
          </cell>
          <cell r="AK223">
            <v>-59.647499999999994</v>
          </cell>
          <cell r="AL223">
            <v>-225.13679999999999</v>
          </cell>
        </row>
        <row r="224">
          <cell r="N224" t="str">
            <v>Minf</v>
          </cell>
          <cell r="O224">
            <v>-22.097999999999999</v>
          </cell>
          <cell r="P224">
            <v>-12.404999999999999</v>
          </cell>
          <cell r="Q224">
            <v>-11.4</v>
          </cell>
          <cell r="R224">
            <v>-119.47499999999999</v>
          </cell>
          <cell r="S224">
            <v>-47.242499999999993</v>
          </cell>
          <cell r="T224">
            <v>-122.895</v>
          </cell>
          <cell r="AG224" t="str">
            <v>q-Fx</v>
          </cell>
          <cell r="AH224">
            <v>-8.1019000000000005</v>
          </cell>
          <cell r="AI224">
            <v>-33.613500000000002</v>
          </cell>
          <cell r="AJ224">
            <v>3.0178000000000003</v>
          </cell>
          <cell r="AK224">
            <v>34.837499999999991</v>
          </cell>
          <cell r="AL224">
            <v>-192.81919999999997</v>
          </cell>
        </row>
        <row r="225">
          <cell r="N225" t="str">
            <v>V</v>
          </cell>
          <cell r="O225">
            <v>14.019</v>
          </cell>
          <cell r="P225">
            <v>7.9790000000000001</v>
          </cell>
          <cell r="Q225">
            <v>6.99</v>
          </cell>
          <cell r="R225">
            <v>74.435999999999993</v>
          </cell>
          <cell r="S225">
            <v>29.320799999999998</v>
          </cell>
          <cell r="T225">
            <v>76.532999999999987</v>
          </cell>
          <cell r="AG225" t="str">
            <v>q+Fy</v>
          </cell>
          <cell r="AH225">
            <v>1.1213000000000006</v>
          </cell>
          <cell r="AI225">
            <v>135.59840000000003</v>
          </cell>
          <cell r="AJ225">
            <v>-3.1905000000000001</v>
          </cell>
          <cell r="AK225">
            <v>-135.29999999999998</v>
          </cell>
          <cell r="AL225">
            <v>-221.68439999999998</v>
          </cell>
        </row>
        <row r="226">
          <cell r="N226" t="str">
            <v>N</v>
          </cell>
          <cell r="O226">
            <v>-297.65100000000001</v>
          </cell>
          <cell r="P226">
            <v>-177.36099999999999</v>
          </cell>
          <cell r="Q226">
            <v>-0.64800000000000002</v>
          </cell>
          <cell r="R226">
            <v>-8.777000000000001</v>
          </cell>
          <cell r="S226">
            <v>-3.2811000000000003</v>
          </cell>
          <cell r="T226">
            <v>-8.9714000000000009</v>
          </cell>
          <cell r="AG226" t="str">
            <v>q-Fy</v>
          </cell>
          <cell r="AH226">
            <v>9.5027000000000008</v>
          </cell>
          <cell r="AI226">
            <v>-109.34440000000002</v>
          </cell>
          <cell r="AJ226">
            <v>-8.7614999999999998</v>
          </cell>
          <cell r="AK226">
            <v>110.49</v>
          </cell>
          <cell r="AL226">
            <v>-196.27159999999998</v>
          </cell>
        </row>
        <row r="227">
          <cell r="M227">
            <v>4</v>
          </cell>
          <cell r="N227" t="str">
            <v>Msup</v>
          </cell>
          <cell r="O227">
            <v>21.763000000000002</v>
          </cell>
          <cell r="P227">
            <v>11.986000000000001</v>
          </cell>
          <cell r="Q227">
            <v>16.712</v>
          </cell>
          <cell r="R227">
            <v>178.84700000000001</v>
          </cell>
          <cell r="S227">
            <v>70.366100000000003</v>
          </cell>
          <cell r="T227">
            <v>183.86060000000001</v>
          </cell>
          <cell r="AF227">
            <v>4</v>
          </cell>
          <cell r="AG227" t="str">
            <v>q+Fx</v>
          </cell>
          <cell r="AH227">
            <v>19.9924</v>
          </cell>
          <cell r="AI227">
            <v>82.352100000000007</v>
          </cell>
          <cell r="AJ227">
            <v>-15.997300000000001</v>
          </cell>
          <cell r="AK227">
            <v>-73.670400000000001</v>
          </cell>
          <cell r="AL227">
            <v>-358.26980000000003</v>
          </cell>
        </row>
        <row r="228">
          <cell r="N228" t="str">
            <v>Minf</v>
          </cell>
          <cell r="O228">
            <v>-19.797999999999998</v>
          </cell>
          <cell r="P228">
            <v>-10.832000000000001</v>
          </cell>
          <cell r="Q228">
            <v>-15.175000000000001</v>
          </cell>
          <cell r="R228">
            <v>-158.87799999999999</v>
          </cell>
          <cell r="S228">
            <v>-62.838399999999993</v>
          </cell>
          <cell r="T228">
            <v>-163.43049999999999</v>
          </cell>
          <cell r="AG228" t="str">
            <v>q-Fx</v>
          </cell>
          <cell r="AH228">
            <v>-7.0183999999999997</v>
          </cell>
          <cell r="AI228">
            <v>-58.380099999999999</v>
          </cell>
          <cell r="AJ228">
            <v>3.2613000000000003</v>
          </cell>
          <cell r="AK228">
            <v>52.006399999999992</v>
          </cell>
          <cell r="AL228">
            <v>-308.72019999999998</v>
          </cell>
        </row>
        <row r="229">
          <cell r="N229" t="str">
            <v>V</v>
          </cell>
          <cell r="O229">
            <v>12.988</v>
          </cell>
          <cell r="P229">
            <v>7.13</v>
          </cell>
          <cell r="Q229">
            <v>9.9600000000000009</v>
          </cell>
          <cell r="R229">
            <v>105.438</v>
          </cell>
          <cell r="S229">
            <v>41.5914</v>
          </cell>
          <cell r="T229">
            <v>108.426</v>
          </cell>
          <cell r="AG229" t="str">
            <v>q+Fy</v>
          </cell>
          <cell r="AH229">
            <v>2.2824999999999998</v>
          </cell>
          <cell r="AI229">
            <v>195.8466</v>
          </cell>
          <cell r="AJ229">
            <v>-3.3964000000000003</v>
          </cell>
          <cell r="AK229">
            <v>-174.26249999999999</v>
          </cell>
          <cell r="AL229">
            <v>-347.858</v>
          </cell>
        </row>
        <row r="230">
          <cell r="N230" t="str">
            <v>N</v>
          </cell>
          <cell r="O230">
            <v>-472.03699999999998</v>
          </cell>
          <cell r="P230">
            <v>-284.97199999999998</v>
          </cell>
          <cell r="Q230">
            <v>-0.52</v>
          </cell>
          <cell r="R230">
            <v>-7.87</v>
          </cell>
          <cell r="S230">
            <v>-2.8809999999999998</v>
          </cell>
          <cell r="T230">
            <v>-8.0259999999999998</v>
          </cell>
          <cell r="AG230" t="str">
            <v>q-Fy</v>
          </cell>
          <cell r="AH230">
            <v>10.691500000000001</v>
          </cell>
          <cell r="AI230">
            <v>-171.87460000000002</v>
          </cell>
          <cell r="AJ230">
            <v>-9.3396000000000008</v>
          </cell>
          <cell r="AK230">
            <v>152.5985</v>
          </cell>
          <cell r="AL230">
            <v>-319.13200000000001</v>
          </cell>
        </row>
        <row r="231">
          <cell r="M231">
            <v>3</v>
          </cell>
          <cell r="N231" t="str">
            <v>Msup</v>
          </cell>
          <cell r="O231">
            <v>19.337</v>
          </cell>
          <cell r="P231">
            <v>10.646000000000001</v>
          </cell>
          <cell r="Q231">
            <v>18.434999999999999</v>
          </cell>
          <cell r="R231">
            <v>209.18300000000002</v>
          </cell>
          <cell r="S231">
            <v>81.189900000000009</v>
          </cell>
          <cell r="T231">
            <v>214.71350000000001</v>
          </cell>
          <cell r="AF231">
            <v>3</v>
          </cell>
          <cell r="AG231" t="str">
            <v>q+Fx</v>
          </cell>
          <cell r="AH231">
            <v>21.641400000000001</v>
          </cell>
          <cell r="AI231">
            <v>91.835900000000009</v>
          </cell>
          <cell r="AJ231">
            <v>-18.798300000000001</v>
          </cell>
          <cell r="AK231">
            <v>-84.754400000000004</v>
          </cell>
          <cell r="AL231">
            <v>-492.411</v>
          </cell>
        </row>
        <row r="232">
          <cell r="N232" t="str">
            <v>Minf</v>
          </cell>
          <cell r="O232">
            <v>-16.654</v>
          </cell>
          <cell r="P232">
            <v>-9</v>
          </cell>
          <cell r="Q232">
            <v>-17.585000000000001</v>
          </cell>
          <cell r="R232">
            <v>-193.89800000000002</v>
          </cell>
          <cell r="S232">
            <v>-75.754400000000004</v>
          </cell>
          <cell r="T232">
            <v>-199.17350000000002</v>
          </cell>
          <cell r="AG232" t="str">
            <v>q-Fx</v>
          </cell>
          <cell r="AH232">
            <v>-9.5354000000000028</v>
          </cell>
          <cell r="AI232">
            <v>-70.543900000000008</v>
          </cell>
          <cell r="AJ232">
            <v>7.0423000000000009</v>
          </cell>
          <cell r="AK232">
            <v>66.754400000000004</v>
          </cell>
          <cell r="AL232">
            <v>-425.24700000000001</v>
          </cell>
        </row>
        <row r="233">
          <cell r="N233" t="str">
            <v>V</v>
          </cell>
          <cell r="O233">
            <v>11.247</v>
          </cell>
          <cell r="P233">
            <v>6.1390000000000002</v>
          </cell>
          <cell r="Q233">
            <v>11.25</v>
          </cell>
          <cell r="R233">
            <v>125.872</v>
          </cell>
          <cell r="S233">
            <v>49.011600000000001</v>
          </cell>
          <cell r="T233">
            <v>129.24700000000001</v>
          </cell>
          <cell r="AG233" t="str">
            <v>q+Fy</v>
          </cell>
          <cell r="AH233">
            <v>1.1689999999999996</v>
          </cell>
          <cell r="AI233">
            <v>225.35950000000003</v>
          </cell>
          <cell r="AJ233">
            <v>-1.8554000000000004</v>
          </cell>
          <cell r="AK233">
            <v>-208.17350000000002</v>
          </cell>
          <cell r="AL233">
            <v>-443.53100000000001</v>
          </cell>
        </row>
        <row r="234">
          <cell r="N234" t="str">
            <v>N</v>
          </cell>
          <cell r="O234">
            <v>-648.04700000000003</v>
          </cell>
          <cell r="P234">
            <v>-393.42700000000002</v>
          </cell>
          <cell r="Q234">
            <v>0.54200000000000004</v>
          </cell>
          <cell r="R234">
            <v>5.35</v>
          </cell>
          <cell r="S234">
            <v>2.1469999999999998</v>
          </cell>
          <cell r="T234">
            <v>5.5125999999999999</v>
          </cell>
          <cell r="AG234" t="str">
            <v>q-Fy</v>
          </cell>
          <cell r="AH234">
            <v>10.937000000000001</v>
          </cell>
          <cell r="AI234">
            <v>-204.0675</v>
          </cell>
          <cell r="AJ234">
            <v>-9.9006000000000007</v>
          </cell>
          <cell r="AK234">
            <v>190.17350000000002</v>
          </cell>
          <cell r="AL234">
            <v>-474.12700000000001</v>
          </cell>
        </row>
        <row r="235">
          <cell r="M235">
            <v>2</v>
          </cell>
          <cell r="N235" t="str">
            <v>Msup</v>
          </cell>
          <cell r="O235">
            <v>15.803000000000001</v>
          </cell>
          <cell r="P235">
            <v>8.5429999999999993</v>
          </cell>
          <cell r="Q235">
            <v>19.616</v>
          </cell>
          <cell r="R235">
            <v>232.227</v>
          </cell>
          <cell r="S235">
            <v>89.284099999999995</v>
          </cell>
          <cell r="T235">
            <v>238.11180000000002</v>
          </cell>
          <cell r="AF235">
            <v>2</v>
          </cell>
          <cell r="AG235" t="str">
            <v>q+Fx</v>
          </cell>
          <cell r="AH235">
            <v>20.564500000000002</v>
          </cell>
          <cell r="AI235">
            <v>97.827100000000002</v>
          </cell>
          <cell r="AJ235">
            <v>-21.6311</v>
          </cell>
          <cell r="AK235">
            <v>-96.976699999999994</v>
          </cell>
          <cell r="AL235">
            <v>-634.54700000000003</v>
          </cell>
        </row>
        <row r="236">
          <cell r="N236" t="str">
            <v>Minf</v>
          </cell>
          <cell r="O236">
            <v>-12.689</v>
          </cell>
          <cell r="P236">
            <v>-6.5119999999999996</v>
          </cell>
          <cell r="Q236">
            <v>-20.523</v>
          </cell>
          <cell r="R236">
            <v>-233.13900000000001</v>
          </cell>
          <cell r="S236">
            <v>-90.464699999999993</v>
          </cell>
          <cell r="T236">
            <v>-239.29590000000002</v>
          </cell>
          <cell r="AG236" t="str">
            <v>q-Fx</v>
          </cell>
          <cell r="AH236">
            <v>-7.5825000000000014</v>
          </cell>
          <cell r="AI236">
            <v>-80.741099999999989</v>
          </cell>
          <cell r="AJ236">
            <v>7.0370999999999997</v>
          </cell>
          <cell r="AK236">
            <v>83.952699999999993</v>
          </cell>
          <cell r="AL236">
            <v>-537.96100000000001</v>
          </cell>
        </row>
        <row r="237">
          <cell r="N237" t="str">
            <v>V</v>
          </cell>
          <cell r="O237">
            <v>8.9039999999999999</v>
          </cell>
          <cell r="P237">
            <v>4.7050000000000001</v>
          </cell>
          <cell r="Q237">
            <v>12.539</v>
          </cell>
          <cell r="R237">
            <v>145.363</v>
          </cell>
          <cell r="S237">
            <v>56.1479</v>
          </cell>
          <cell r="T237">
            <v>149.12469999999999</v>
          </cell>
          <cell r="AG237" t="str">
            <v>q+Fy</v>
          </cell>
          <cell r="AH237">
            <v>2.0823999999999998</v>
          </cell>
          <cell r="AI237">
            <v>246.65480000000002</v>
          </cell>
          <cell r="AJ237">
            <v>-2.8994</v>
          </cell>
          <cell r="AK237">
            <v>-245.80790000000002</v>
          </cell>
          <cell r="AL237">
            <v>-553.74810000000002</v>
          </cell>
        </row>
        <row r="238">
          <cell r="N238" t="str">
            <v>N</v>
          </cell>
          <cell r="O238">
            <v>-827.71699999999998</v>
          </cell>
          <cell r="P238">
            <v>-504.01</v>
          </cell>
          <cell r="Q238">
            <v>1.837</v>
          </cell>
          <cell r="R238">
            <v>19.251999999999999</v>
          </cell>
          <cell r="S238">
            <v>7.6125999999999996</v>
          </cell>
          <cell r="T238">
            <v>19.803100000000001</v>
          </cell>
          <cell r="AG238" t="str">
            <v>q-Fy</v>
          </cell>
          <cell r="AH238">
            <v>10.8996</v>
          </cell>
          <cell r="AI238">
            <v>-229.56880000000001</v>
          </cell>
          <cell r="AJ238">
            <v>-11.694599999999999</v>
          </cell>
          <cell r="AK238">
            <v>232.78390000000002</v>
          </cell>
          <cell r="AL238">
            <v>-618.75990000000002</v>
          </cell>
        </row>
        <row r="239">
          <cell r="M239">
            <v>1</v>
          </cell>
          <cell r="N239" t="str">
            <v>Msup</v>
          </cell>
          <cell r="O239">
            <v>8.8010000000000002</v>
          </cell>
          <cell r="P239">
            <v>4.6689999999999996</v>
          </cell>
          <cell r="Q239">
            <v>15.673999999999999</v>
          </cell>
          <cell r="R239">
            <v>211.32599999999999</v>
          </cell>
          <cell r="S239">
            <v>79.071799999999996</v>
          </cell>
          <cell r="T239">
            <v>216.0282</v>
          </cell>
          <cell r="AF239">
            <v>1</v>
          </cell>
          <cell r="AG239" t="str">
            <v>q+Fx</v>
          </cell>
          <cell r="AH239">
            <v>16.507400000000001</v>
          </cell>
          <cell r="AI239">
            <v>83.740799999999993</v>
          </cell>
          <cell r="AJ239">
            <v>-46.39589999999999</v>
          </cell>
          <cell r="AK239">
            <v>-126.1031</v>
          </cell>
          <cell r="AL239">
            <v>-782.88079999999991</v>
          </cell>
        </row>
        <row r="240">
          <cell r="N240" t="str">
            <v>Minf</v>
          </cell>
          <cell r="O240">
            <v>-1.6479999999999999</v>
          </cell>
          <cell r="P240">
            <v>-0.67</v>
          </cell>
          <cell r="Q240">
            <v>-25.612000000000002</v>
          </cell>
          <cell r="R240">
            <v>-332.73699999999997</v>
          </cell>
          <cell r="S240">
            <v>-125.4331</v>
          </cell>
          <cell r="T240">
            <v>-340.42059999999998</v>
          </cell>
          <cell r="AG240" t="str">
            <v>q-Fx</v>
          </cell>
          <cell r="AH240">
            <v>-7.3373999999999997</v>
          </cell>
          <cell r="AI240">
            <v>-74.402799999999999</v>
          </cell>
          <cell r="AJ240">
            <v>41.563899999999997</v>
          </cell>
          <cell r="AK240">
            <v>124.76309999999999</v>
          </cell>
          <cell r="AL240">
            <v>-650.65319999999997</v>
          </cell>
        </row>
        <row r="241">
          <cell r="N241" t="str">
            <v>V</v>
          </cell>
          <cell r="O241">
            <v>2.8239999999999998</v>
          </cell>
          <cell r="P241">
            <v>1.4430000000000001</v>
          </cell>
          <cell r="Q241">
            <v>11.155999999999999</v>
          </cell>
          <cell r="R241">
            <v>147.024</v>
          </cell>
          <cell r="S241">
            <v>55.263199999999998</v>
          </cell>
          <cell r="T241">
            <v>150.3708</v>
          </cell>
          <cell r="AG241" t="str">
            <v>q+Fy</v>
          </cell>
          <cell r="AH241">
            <v>0.70980000000000043</v>
          </cell>
          <cell r="AI241">
            <v>220.69720000000001</v>
          </cell>
          <cell r="AJ241">
            <v>11.572399999999998</v>
          </cell>
          <cell r="AK241">
            <v>-341.09059999999999</v>
          </cell>
          <cell r="AL241">
            <v>-654.60329999999999</v>
          </cell>
        </row>
        <row r="242">
          <cell r="N242" t="str">
            <v>N</v>
          </cell>
          <cell r="O242">
            <v>-1012.954</v>
          </cell>
          <cell r="P242">
            <v>-617.84199999999998</v>
          </cell>
          <cell r="Q242">
            <v>3.9130000000000003</v>
          </cell>
          <cell r="R242">
            <v>45.784999999999997</v>
          </cell>
          <cell r="S242">
            <v>17.648499999999999</v>
          </cell>
          <cell r="T242">
            <v>46.9589</v>
          </cell>
          <cell r="AG242" t="str">
            <v>q-Fy</v>
          </cell>
          <cell r="AH242">
            <v>8.4602000000000004</v>
          </cell>
          <cell r="AI242">
            <v>-211.35919999999999</v>
          </cell>
          <cell r="AJ242">
            <v>-16.404399999999999</v>
          </cell>
          <cell r="AK242">
            <v>339.75059999999996</v>
          </cell>
          <cell r="AL242">
            <v>-778.93069999999989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iegazioni"/>
      <sheetName val="Pilastri"/>
      <sheetName val="GerResPil"/>
      <sheetName val="3-4"/>
      <sheetName val="5-6"/>
    </sheetNames>
    <sheetDataSet>
      <sheetData sheetId="0"/>
      <sheetData sheetId="1"/>
      <sheetData sheetId="2">
        <row r="72">
          <cell r="H72">
            <v>-621.99810000000002</v>
          </cell>
          <cell r="I72">
            <v>-687.00990000000002</v>
          </cell>
        </row>
      </sheetData>
      <sheetData sheetId="3">
        <row r="72">
          <cell r="H72">
            <v>-388.80799999999999</v>
          </cell>
          <cell r="I72">
            <v>-360.08199999999999</v>
          </cell>
        </row>
        <row r="121">
          <cell r="H121">
            <v>-504.43100000000004</v>
          </cell>
          <cell r="I121">
            <v>-535.02700000000004</v>
          </cell>
        </row>
      </sheetData>
      <sheetData sheetId="4">
        <row r="72">
          <cell r="H72">
            <v>-121.64439999999999</v>
          </cell>
          <cell r="I72">
            <v>-107.3776</v>
          </cell>
        </row>
        <row r="121">
          <cell r="H121">
            <v>-252.13439999999997</v>
          </cell>
          <cell r="I121">
            <v>-226.72159999999997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83"/>
  <sheetViews>
    <sheetView tabSelected="1" topLeftCell="U1" zoomScale="80" zoomScaleNormal="80" workbookViewId="0">
      <selection activeCell="W25" sqref="W25"/>
    </sheetView>
  </sheetViews>
  <sheetFormatPr defaultRowHeight="11.25" x14ac:dyDescent="0.2"/>
  <cols>
    <col min="1" max="16384" width="9.140625" style="4"/>
  </cols>
  <sheetData>
    <row r="1" spans="1:45" ht="12" x14ac:dyDescent="0.2">
      <c r="C1" s="4" t="s">
        <v>0</v>
      </c>
      <c r="S1" s="2"/>
    </row>
    <row r="2" spans="1:45" ht="12" x14ac:dyDescent="0.2">
      <c r="E2" s="4" t="s">
        <v>14</v>
      </c>
      <c r="N2" s="4" t="s">
        <v>15</v>
      </c>
      <c r="S2" s="2"/>
    </row>
    <row r="3" spans="1:45" ht="12" x14ac:dyDescent="0.2"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3" t="s">
        <v>6</v>
      </c>
      <c r="M3" s="4" t="s">
        <v>7</v>
      </c>
      <c r="N3" s="4" t="s">
        <v>8</v>
      </c>
      <c r="O3" s="4" t="s">
        <v>9</v>
      </c>
      <c r="P3" s="4" t="s">
        <v>10</v>
      </c>
      <c r="Q3" s="4" t="s">
        <v>11</v>
      </c>
      <c r="S3" s="2"/>
    </row>
    <row r="4" spans="1:45" ht="12" x14ac:dyDescent="0.2">
      <c r="A4" s="4">
        <f>'[1]INVILUPPO PIL'!M219</f>
        <v>6</v>
      </c>
      <c r="B4" s="4" t="str">
        <f>'[1]INVILUPPO PIL'!N219</f>
        <v>Msup</v>
      </c>
      <c r="C4" s="4">
        <f>'[1]INVILUPPO PIL'!O219</f>
        <v>32.915999999999997</v>
      </c>
      <c r="D4" s="4">
        <f>'[1]INVILUPPO PIL'!P219</f>
        <v>19.068000000000001</v>
      </c>
      <c r="E4" s="4">
        <f>'[1]INVILUPPO PIL'!Q219</f>
        <v>9.3219999999999992</v>
      </c>
      <c r="F4" s="4">
        <f>'[1]INVILUPPO PIL'!R219</f>
        <v>89.27</v>
      </c>
      <c r="G4" s="4">
        <f>'[1]INVILUPPO PIL'!S219</f>
        <v>36.102999999999994</v>
      </c>
      <c r="H4" s="4">
        <f>'[1]INVILUPPO PIL'!T219</f>
        <v>92.066599999999994</v>
      </c>
      <c r="J4" s="4">
        <f>'[1]INVILUPPO PIL'!AE219</f>
        <v>10</v>
      </c>
      <c r="K4" s="4">
        <f>'[1]INVILUPPO PIL'!AF219</f>
        <v>6</v>
      </c>
      <c r="L4" s="4" t="str">
        <f>'[1]INVILUPPO PIL'!AG219</f>
        <v>q+Fx</v>
      </c>
      <c r="M4" s="4">
        <f>'[1]INVILUPPO PIL'!AH219</f>
        <v>22.377200000000002</v>
      </c>
      <c r="N4" s="4">
        <f>'[1]INVILUPPO PIL'!AI219</f>
        <v>55.170999999999992</v>
      </c>
      <c r="O4" s="4">
        <f>'[1]INVILUPPO PIL'!AJ219</f>
        <v>-12.880700000000001</v>
      </c>
      <c r="P4" s="4">
        <f>'[1]INVILUPPO PIL'!AK219</f>
        <v>-35.479799999999997</v>
      </c>
      <c r="Q4" s="4">
        <f>'[1]INVILUPPO PIL'!AL219</f>
        <v>-108.08609999999999</v>
      </c>
      <c r="S4" s="2"/>
    </row>
    <row r="5" spans="1:45" ht="12" x14ac:dyDescent="0.2">
      <c r="B5" s="4" t="str">
        <f>'[1]INVILUPPO PIL'!N220</f>
        <v>Minf</v>
      </c>
      <c r="C5" s="4">
        <f>'[1]INVILUPPO PIL'!O220</f>
        <v>-26.489000000000001</v>
      </c>
      <c r="D5" s="4">
        <f>'[1]INVILUPPO PIL'!P220</f>
        <v>-15.587999999999999</v>
      </c>
      <c r="E5" s="4">
        <f>'[1]INVILUPPO PIL'!Q220</f>
        <v>-5.3879999999999999</v>
      </c>
      <c r="F5" s="4">
        <f>'[1]INVILUPPO PIL'!R220</f>
        <v>-48.345999999999997</v>
      </c>
      <c r="G5" s="4">
        <f>'[1]INVILUPPO PIL'!S220</f>
        <v>-19.891799999999996</v>
      </c>
      <c r="H5" s="4">
        <f>'[1]INVILUPPO PIL'!T220</f>
        <v>-49.962399999999995</v>
      </c>
      <c r="L5" s="4" t="str">
        <f>'[1]INVILUPPO PIL'!AG220</f>
        <v>q-Fx</v>
      </c>
      <c r="M5" s="4">
        <f>'[1]INVILUPPO PIL'!AH220</f>
        <v>-2.065199999999999</v>
      </c>
      <c r="N5" s="4">
        <f>'[1]INVILUPPO PIL'!AI220</f>
        <v>-17.034999999999993</v>
      </c>
      <c r="O5" s="4">
        <f>'[1]INVILUPPO PIL'!AJ220</f>
        <v>-2.1113</v>
      </c>
      <c r="P5" s="4">
        <f>'[1]INVILUPPO PIL'!AK220</f>
        <v>4.3037999999999972</v>
      </c>
      <c r="Q5" s="4">
        <f>'[1]INVILUPPO PIL'!AL220</f>
        <v>-93.635899999999992</v>
      </c>
      <c r="S5" s="2"/>
    </row>
    <row r="6" spans="1:45" ht="12" x14ac:dyDescent="0.2">
      <c r="B6" s="4" t="str">
        <f>'[1]INVILUPPO PIL'!N221</f>
        <v>V</v>
      </c>
      <c r="C6" s="4">
        <f>'[1]INVILUPPO PIL'!O221</f>
        <v>18.564</v>
      </c>
      <c r="D6" s="4">
        <f>'[1]INVILUPPO PIL'!P221</f>
        <v>10.83</v>
      </c>
      <c r="E6" s="4">
        <f>'[1]INVILUPPO PIL'!Q221</f>
        <v>4.59</v>
      </c>
      <c r="F6" s="4">
        <f>'[1]INVILUPPO PIL'!R221</f>
        <v>42.771000000000001</v>
      </c>
      <c r="G6" s="4">
        <f>'[1]INVILUPPO PIL'!S221</f>
        <v>17.421300000000002</v>
      </c>
      <c r="H6" s="4">
        <f>'[1]INVILUPPO PIL'!T221</f>
        <v>44.148000000000003</v>
      </c>
      <c r="L6" s="4" t="str">
        <f>'[1]INVILUPPO PIL'!AG221</f>
        <v>q+Fy</v>
      </c>
      <c r="M6" s="4">
        <f>'[1]INVILUPPO PIL'!AH221</f>
        <v>6.3768000000000011</v>
      </c>
      <c r="N6" s="4">
        <f>'[1]INVILUPPO PIL'!AI221</f>
        <v>111.13459999999999</v>
      </c>
      <c r="O6" s="4">
        <f>'[1]INVILUPPO PIL'!AJ221</f>
        <v>-5.8360000000000003</v>
      </c>
      <c r="P6" s="4">
        <f>'[1]INVILUPPO PIL'!AK221</f>
        <v>-65.550399999999996</v>
      </c>
      <c r="Q6" s="27">
        <f>'[1]INVILUPPO PIL'!AL221</f>
        <v>-107.99439999999998</v>
      </c>
      <c r="R6" s="5">
        <f>'[2]5-6'!H72</f>
        <v>-121.64439999999999</v>
      </c>
      <c r="S6" s="2"/>
      <c r="T6" s="2" t="s">
        <v>34</v>
      </c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 t="s">
        <v>21</v>
      </c>
      <c r="AS6" s="2"/>
    </row>
    <row r="7" spans="1:45" ht="12" x14ac:dyDescent="0.2">
      <c r="B7" s="4" t="str">
        <f>'[1]INVILUPPO PIL'!N222</f>
        <v>N</v>
      </c>
      <c r="C7" s="4">
        <f>'[1]INVILUPPO PIL'!O222</f>
        <v>-145.197</v>
      </c>
      <c r="D7" s="4">
        <f>'[1]INVILUPPO PIL'!P222</f>
        <v>-86.260999999999996</v>
      </c>
      <c r="E7" s="4">
        <f>'[1]INVILUPPO PIL'!Q222</f>
        <v>-0.42</v>
      </c>
      <c r="F7" s="4">
        <f>'[1]INVILUPPO PIL'!R222</f>
        <v>-5.51</v>
      </c>
      <c r="G7" s="4">
        <f>'[1]INVILUPPO PIL'!S222</f>
        <v>-2.073</v>
      </c>
      <c r="H7" s="4">
        <f>'[1]INVILUPPO PIL'!T222</f>
        <v>-5.6360000000000001</v>
      </c>
      <c r="L7" s="4" t="str">
        <f>'[1]INVILUPPO PIL'!AG222</f>
        <v>q-Fy</v>
      </c>
      <c r="M7" s="4">
        <f>'[1]INVILUPPO PIL'!AH222</f>
        <v>13.9352</v>
      </c>
      <c r="N7" s="4">
        <f>'[1]INVILUPPO PIL'!AI222</f>
        <v>-72.998599999999996</v>
      </c>
      <c r="O7" s="4">
        <f>'[1]INVILUPPO PIL'!AJ222</f>
        <v>-9.1560000000000006</v>
      </c>
      <c r="P7" s="4">
        <f>'[1]INVILUPPO PIL'!AK222</f>
        <v>34.374399999999994</v>
      </c>
      <c r="Q7" s="10">
        <f>'[1]INVILUPPO PIL'!AL222</f>
        <v>-93.727599999999995</v>
      </c>
      <c r="R7" s="5">
        <f>'[2]5-6'!I72</f>
        <v>-107.3776</v>
      </c>
      <c r="S7" s="2"/>
      <c r="T7" s="2"/>
      <c r="U7" s="2" t="s">
        <v>22</v>
      </c>
      <c r="V7" s="2" t="s">
        <v>23</v>
      </c>
      <c r="W7" s="2" t="s">
        <v>24</v>
      </c>
      <c r="X7" s="2" t="s">
        <v>25</v>
      </c>
      <c r="Y7" s="2" t="s">
        <v>26</v>
      </c>
      <c r="Z7" s="2" t="s">
        <v>27</v>
      </c>
      <c r="AA7" s="2" t="s">
        <v>28</v>
      </c>
      <c r="AB7" s="2" t="s">
        <v>25</v>
      </c>
      <c r="AC7" s="2" t="s">
        <v>26</v>
      </c>
      <c r="AD7" s="7"/>
      <c r="AE7" s="8"/>
      <c r="AF7" s="8" t="s">
        <v>29</v>
      </c>
      <c r="AG7" s="8"/>
      <c r="AH7" s="9"/>
      <c r="AI7" s="7"/>
      <c r="AJ7" s="8"/>
      <c r="AK7" s="8" t="s">
        <v>30</v>
      </c>
      <c r="AL7" s="8"/>
      <c r="AM7" s="9"/>
      <c r="AN7" s="2" t="s">
        <v>31</v>
      </c>
      <c r="AO7" s="2" t="s">
        <v>32</v>
      </c>
      <c r="AP7" s="2"/>
      <c r="AQ7" s="2"/>
      <c r="AR7" s="2" t="s">
        <v>33</v>
      </c>
      <c r="AS7" s="2"/>
    </row>
    <row r="8" spans="1:45" ht="12" x14ac:dyDescent="0.2">
      <c r="A8" s="4">
        <f>'[1]INVILUPPO PIL'!M223</f>
        <v>5</v>
      </c>
      <c r="B8" s="4" t="str">
        <f>'[1]INVILUPPO PIL'!N223</f>
        <v>Msup</v>
      </c>
      <c r="C8" s="4">
        <f>'[1]INVILUPPO PIL'!O223</f>
        <v>22.763999999999999</v>
      </c>
      <c r="D8" s="4">
        <f>'[1]INVILUPPO PIL'!P223</f>
        <v>13.127000000000001</v>
      </c>
      <c r="E8" s="4">
        <f>'[1]INVILUPPO PIL'!Q223</f>
        <v>10.988</v>
      </c>
      <c r="F8" s="4">
        <f>'[1]INVILUPPO PIL'!R223</f>
        <v>119.17500000000001</v>
      </c>
      <c r="G8" s="4">
        <f>'[1]INVILUPPO PIL'!S223</f>
        <v>46.740500000000004</v>
      </c>
      <c r="H8" s="4">
        <f>'[1]INVILUPPO PIL'!T223</f>
        <v>122.47140000000002</v>
      </c>
      <c r="K8" s="4">
        <f>'[1]INVILUPPO PIL'!AF223</f>
        <v>5</v>
      </c>
      <c r="L8" s="4" t="str">
        <f>'[1]INVILUPPO PIL'!AG223</f>
        <v>q+Fx</v>
      </c>
      <c r="M8" s="4">
        <f>'[1]INVILUPPO PIL'!AH223</f>
        <v>18.725899999999999</v>
      </c>
      <c r="N8" s="4">
        <f>'[1]INVILUPPO PIL'!AI223</f>
        <v>59.867500000000007</v>
      </c>
      <c r="O8" s="4">
        <f>'[1]INVILUPPO PIL'!AJ223</f>
        <v>-14.969799999999999</v>
      </c>
      <c r="P8" s="4">
        <f>'[1]INVILUPPO PIL'!AK223</f>
        <v>-59.647499999999994</v>
      </c>
      <c r="Q8" s="4">
        <f>'[1]INVILUPPO PIL'!AL223</f>
        <v>-225.13679999999999</v>
      </c>
      <c r="S8" s="2" t="s">
        <v>12</v>
      </c>
      <c r="T8" s="6" t="s">
        <v>16</v>
      </c>
      <c r="U8" s="4">
        <v>6.28</v>
      </c>
      <c r="V8" s="4">
        <f>(1.2*U8*391.3/10)-$H$6</f>
        <v>250.73568000000003</v>
      </c>
      <c r="W8" s="4">
        <f>0.6*(1-(25/250))</f>
        <v>0.54</v>
      </c>
      <c r="X8" s="4">
        <v>0.3</v>
      </c>
      <c r="Y8" s="4">
        <f>0.7-(2*0.04)</f>
        <v>0.62</v>
      </c>
      <c r="Z8" s="23">
        <f>-R6/($X$8*$Y$8)</f>
        <v>654.00215053763441</v>
      </c>
      <c r="AA8" s="18">
        <f>Z8/14.17/1000</f>
        <v>4.6153997920792833E-2</v>
      </c>
      <c r="AB8" s="4">
        <f>X8*100</f>
        <v>30</v>
      </c>
      <c r="AC8" s="4">
        <f>Y8*100</f>
        <v>62</v>
      </c>
      <c r="AD8" s="12"/>
      <c r="AE8" s="13"/>
      <c r="AF8" s="20">
        <f>$W$8*14.17*$AB$8*($AC$8/10)*((1-(AA8/$W$8))^(1/2))</f>
        <v>1361.0542798235199</v>
      </c>
      <c r="AG8" s="20"/>
      <c r="AH8" s="21"/>
      <c r="AI8" s="22"/>
      <c r="AJ8" s="20">
        <f>1.2*$AB$8*($AC$8/10)*(1+(ABS(R7)/(1.2*$AB$8*($AC$8/10))))^(1/2)</f>
        <v>271.63379819160946</v>
      </c>
      <c r="AK8" s="13"/>
      <c r="AL8" s="13"/>
      <c r="AM8" s="14"/>
      <c r="AN8" s="4">
        <f>0.6-(2*0.04)</f>
        <v>0.52</v>
      </c>
      <c r="AO8" s="19">
        <f>V8/($AB$8*$AC$8)*10</f>
        <v>1.3480412903225809</v>
      </c>
      <c r="AQ8" s="4">
        <v>5</v>
      </c>
      <c r="AR8" s="19">
        <f>(((AO9^2)/(1.2+(AA9*14.17))-1.2))*(($AB$8*($AN$8*100)/391.3))</f>
        <v>-0.70780456338275877</v>
      </c>
    </row>
    <row r="9" spans="1:45" ht="12" x14ac:dyDescent="0.2">
      <c r="B9" s="4" t="str">
        <f>'[1]INVILUPPO PIL'!N224</f>
        <v>Minf</v>
      </c>
      <c r="C9" s="4">
        <f>'[1]INVILUPPO PIL'!O224</f>
        <v>-22.097999999999999</v>
      </c>
      <c r="D9" s="4">
        <f>'[1]INVILUPPO PIL'!P224</f>
        <v>-12.404999999999999</v>
      </c>
      <c r="E9" s="4">
        <f>'[1]INVILUPPO PIL'!Q224</f>
        <v>-11.4</v>
      </c>
      <c r="F9" s="4">
        <f>'[1]INVILUPPO PIL'!R224</f>
        <v>-119.47499999999999</v>
      </c>
      <c r="G9" s="4">
        <f>'[1]INVILUPPO PIL'!S224</f>
        <v>-47.242499999999993</v>
      </c>
      <c r="H9" s="4">
        <f>'[1]INVILUPPO PIL'!T224</f>
        <v>-122.895</v>
      </c>
      <c r="L9" s="4" t="str">
        <f>'[1]INVILUPPO PIL'!AG224</f>
        <v>q-Fx</v>
      </c>
      <c r="M9" s="4">
        <f>'[1]INVILUPPO PIL'!AH224</f>
        <v>-8.1019000000000005</v>
      </c>
      <c r="N9" s="4">
        <f>'[1]INVILUPPO PIL'!AI224</f>
        <v>-33.613500000000002</v>
      </c>
      <c r="O9" s="4">
        <f>'[1]INVILUPPO PIL'!AJ224</f>
        <v>3.0178000000000003</v>
      </c>
      <c r="P9" s="4">
        <f>'[1]INVILUPPO PIL'!AK224</f>
        <v>34.837499999999991</v>
      </c>
      <c r="Q9" s="4">
        <f>'[1]INVILUPPO PIL'!AL224</f>
        <v>-192.81919999999997</v>
      </c>
      <c r="S9" s="2" t="s">
        <v>13</v>
      </c>
      <c r="T9" s="6" t="s">
        <v>16</v>
      </c>
      <c r="U9" s="4">
        <v>6.28</v>
      </c>
      <c r="V9" s="4">
        <f>(1.2*U9*391.3/10)-$H$6</f>
        <v>250.73568000000003</v>
      </c>
      <c r="Z9" s="23">
        <f>-R7/($X$8*$Y$8)</f>
        <v>577.29892473118275</v>
      </c>
      <c r="AA9" s="18">
        <f>Z9/14.17/1000</f>
        <v>4.0740926233675569E-2</v>
      </c>
      <c r="AF9" s="23"/>
      <c r="AG9" s="23"/>
      <c r="AH9" s="23"/>
      <c r="AI9" s="23"/>
      <c r="AJ9" s="23"/>
      <c r="AO9" s="19">
        <f>V9/($AB$8*$AC$8)*10</f>
        <v>1.3480412903225809</v>
      </c>
      <c r="AR9" s="19"/>
    </row>
    <row r="10" spans="1:45" ht="12" x14ac:dyDescent="0.2">
      <c r="B10" s="4" t="str">
        <f>'[1]INVILUPPO PIL'!N225</f>
        <v>V</v>
      </c>
      <c r="C10" s="4">
        <f>'[1]INVILUPPO PIL'!O225</f>
        <v>14.019</v>
      </c>
      <c r="D10" s="4">
        <f>'[1]INVILUPPO PIL'!P225</f>
        <v>7.9790000000000001</v>
      </c>
      <c r="E10" s="4">
        <f>'[1]INVILUPPO PIL'!Q225</f>
        <v>6.99</v>
      </c>
      <c r="F10" s="4">
        <f>'[1]INVILUPPO PIL'!R225</f>
        <v>74.435999999999993</v>
      </c>
      <c r="G10" s="4">
        <f>'[1]INVILUPPO PIL'!S225</f>
        <v>29.320799999999998</v>
      </c>
      <c r="H10" s="4">
        <f>'[1]INVILUPPO PIL'!T225</f>
        <v>76.532999999999987</v>
      </c>
      <c r="L10" s="4" t="str">
        <f>'[1]INVILUPPO PIL'!AG225</f>
        <v>q+Fy</v>
      </c>
      <c r="M10" s="4">
        <f>'[1]INVILUPPO PIL'!AH225</f>
        <v>1.1213000000000006</v>
      </c>
      <c r="N10" s="4">
        <f>'[1]INVILUPPO PIL'!AI225</f>
        <v>135.59840000000003</v>
      </c>
      <c r="O10" s="4">
        <f>'[1]INVILUPPO PIL'!AJ225</f>
        <v>-3.1905000000000001</v>
      </c>
      <c r="P10" s="4">
        <f>'[1]INVILUPPO PIL'!AK225</f>
        <v>-135.29999999999998</v>
      </c>
      <c r="Q10" s="10">
        <f>'[1]INVILUPPO PIL'!AL225</f>
        <v>-221.68439999999998</v>
      </c>
      <c r="R10" s="5">
        <f>'[2]5-6'!H121</f>
        <v>-252.13439999999997</v>
      </c>
      <c r="S10" s="2"/>
      <c r="Z10" s="23"/>
      <c r="AA10" s="18"/>
      <c r="AF10" s="23"/>
      <c r="AG10" s="23"/>
      <c r="AH10" s="23"/>
      <c r="AI10" s="23"/>
      <c r="AJ10" s="23"/>
      <c r="AO10" s="19"/>
      <c r="AR10" s="19"/>
    </row>
    <row r="11" spans="1:45" ht="12" x14ac:dyDescent="0.2">
      <c r="B11" s="4" t="str">
        <f>'[1]INVILUPPO PIL'!N226</f>
        <v>N</v>
      </c>
      <c r="C11" s="4">
        <f>'[1]INVILUPPO PIL'!O226</f>
        <v>-297.65100000000001</v>
      </c>
      <c r="D11" s="4">
        <f>'[1]INVILUPPO PIL'!P226</f>
        <v>-177.36099999999999</v>
      </c>
      <c r="E11" s="4">
        <f>'[1]INVILUPPO PIL'!Q226</f>
        <v>-0.64800000000000002</v>
      </c>
      <c r="F11" s="4">
        <f>'[1]INVILUPPO PIL'!R226</f>
        <v>-8.777000000000001</v>
      </c>
      <c r="G11" s="4">
        <f>'[1]INVILUPPO PIL'!S226</f>
        <v>-3.2811000000000003</v>
      </c>
      <c r="H11" s="4">
        <f>'[1]INVILUPPO PIL'!T226</f>
        <v>-8.9714000000000009</v>
      </c>
      <c r="L11" s="4" t="str">
        <f>'[1]INVILUPPO PIL'!AG226</f>
        <v>q-Fy</v>
      </c>
      <c r="M11" s="4">
        <f>'[1]INVILUPPO PIL'!AH226</f>
        <v>9.5027000000000008</v>
      </c>
      <c r="N11" s="4">
        <f>'[1]INVILUPPO PIL'!AI226</f>
        <v>-109.34440000000002</v>
      </c>
      <c r="O11" s="4">
        <f>'[1]INVILUPPO PIL'!AJ226</f>
        <v>-8.7614999999999998</v>
      </c>
      <c r="P11" s="4">
        <f>'[1]INVILUPPO PIL'!AK226</f>
        <v>110.49</v>
      </c>
      <c r="Q11" s="10">
        <f>'[1]INVILUPPO PIL'!AL226</f>
        <v>-196.27159999999998</v>
      </c>
      <c r="R11" s="5">
        <f>'[2]5-6'!I121</f>
        <v>-226.72159999999997</v>
      </c>
      <c r="S11" s="2"/>
      <c r="Z11" s="23"/>
      <c r="AA11" s="18"/>
      <c r="AD11" s="15"/>
      <c r="AE11" s="16"/>
      <c r="AF11" s="24" t="s">
        <v>29</v>
      </c>
      <c r="AG11" s="24"/>
      <c r="AH11" s="25"/>
      <c r="AI11" s="26"/>
      <c r="AJ11" s="24"/>
      <c r="AK11" s="16" t="s">
        <v>30</v>
      </c>
      <c r="AL11" s="16"/>
      <c r="AM11" s="17"/>
      <c r="AO11" s="19"/>
      <c r="AR11" s="19"/>
    </row>
    <row r="12" spans="1:45" ht="12" x14ac:dyDescent="0.2">
      <c r="A12" s="4">
        <f>'[1]INVILUPPO PIL'!M227</f>
        <v>4</v>
      </c>
      <c r="B12" s="4" t="str">
        <f>'[1]INVILUPPO PIL'!N227</f>
        <v>Msup</v>
      </c>
      <c r="C12" s="4">
        <f>'[1]INVILUPPO PIL'!O227</f>
        <v>21.763000000000002</v>
      </c>
      <c r="D12" s="4">
        <f>'[1]INVILUPPO PIL'!P227</f>
        <v>11.986000000000001</v>
      </c>
      <c r="E12" s="4">
        <f>'[1]INVILUPPO PIL'!Q227</f>
        <v>16.712</v>
      </c>
      <c r="F12" s="4">
        <f>'[1]INVILUPPO PIL'!R227</f>
        <v>178.84700000000001</v>
      </c>
      <c r="G12" s="4">
        <f>'[1]INVILUPPO PIL'!S227</f>
        <v>70.366100000000003</v>
      </c>
      <c r="H12" s="4">
        <f>'[1]INVILUPPO PIL'!T227</f>
        <v>183.86060000000001</v>
      </c>
      <c r="K12" s="4">
        <f>'[1]INVILUPPO PIL'!AF227</f>
        <v>4</v>
      </c>
      <c r="L12" s="4" t="str">
        <f>'[1]INVILUPPO PIL'!AG227</f>
        <v>q+Fx</v>
      </c>
      <c r="M12" s="4">
        <f>'[1]INVILUPPO PIL'!AH227</f>
        <v>19.9924</v>
      </c>
      <c r="N12" s="4">
        <f>'[1]INVILUPPO PIL'!AI227</f>
        <v>82.352100000000007</v>
      </c>
      <c r="O12" s="4">
        <f>'[1]INVILUPPO PIL'!AJ227</f>
        <v>-15.997300000000001</v>
      </c>
      <c r="P12" s="4">
        <f>'[1]INVILUPPO PIL'!AK227</f>
        <v>-73.670400000000001</v>
      </c>
      <c r="Q12" s="4">
        <f>'[1]INVILUPPO PIL'!AL227</f>
        <v>-358.26980000000003</v>
      </c>
      <c r="S12" s="2" t="s">
        <v>12</v>
      </c>
      <c r="T12" s="6" t="s">
        <v>17</v>
      </c>
      <c r="U12" s="4">
        <v>9.36</v>
      </c>
      <c r="V12" s="4">
        <f>(1.2*U12*391.3/10)-H10</f>
        <v>362.97515999999996</v>
      </c>
      <c r="Z12" s="23">
        <f>-R10/($X$8*$Y$8)</f>
        <v>1355.5612903225806</v>
      </c>
      <c r="AA12" s="18">
        <f>Z12/14.17/1000</f>
        <v>9.5664170100393839E-2</v>
      </c>
      <c r="AD12" s="12"/>
      <c r="AE12" s="13"/>
      <c r="AF12" s="20">
        <f>$W$8*14.17*$AB$8*($AC$8/10)*((1-(AA12/$W$8))^(1/2))</f>
        <v>1291.027049900164</v>
      </c>
      <c r="AG12" s="20"/>
      <c r="AH12" s="21"/>
      <c r="AI12" s="22"/>
      <c r="AJ12" s="20">
        <f>1.2*$AB$8*($AC$8/10)*(1+(ABS(R11)/(1.2*$AB$8*($AC$8/10))))^(1/2)</f>
        <v>316.8950948184588</v>
      </c>
      <c r="AK12" s="13"/>
      <c r="AL12" s="13"/>
      <c r="AM12" s="14"/>
      <c r="AO12" s="19">
        <f>V12/($AB$8*$AC$8)*10</f>
        <v>1.9514793548387095</v>
      </c>
      <c r="AQ12" s="4">
        <v>4</v>
      </c>
      <c r="AR12" s="19">
        <f>(((AO13^2)/(1.2+(AA13*14.17))-1.2))*(($AB$8*($AN$8*100)/391.3))</f>
        <v>-2.5127554602864026</v>
      </c>
    </row>
    <row r="13" spans="1:45" ht="12" x14ac:dyDescent="0.2">
      <c r="B13" s="4" t="str">
        <f>'[1]INVILUPPO PIL'!N228</f>
        <v>Minf</v>
      </c>
      <c r="C13" s="4">
        <f>'[1]INVILUPPO PIL'!O228</f>
        <v>-19.797999999999998</v>
      </c>
      <c r="D13" s="4">
        <f>'[1]INVILUPPO PIL'!P228</f>
        <v>-10.832000000000001</v>
      </c>
      <c r="E13" s="4">
        <f>'[1]INVILUPPO PIL'!Q228</f>
        <v>-15.175000000000001</v>
      </c>
      <c r="F13" s="4">
        <f>'[1]INVILUPPO PIL'!R228</f>
        <v>-158.87799999999999</v>
      </c>
      <c r="G13" s="4">
        <f>'[1]INVILUPPO PIL'!S228</f>
        <v>-62.838399999999993</v>
      </c>
      <c r="H13" s="4">
        <f>'[1]INVILUPPO PIL'!T228</f>
        <v>-163.43049999999999</v>
      </c>
      <c r="L13" s="4" t="str">
        <f>'[1]INVILUPPO PIL'!AG228</f>
        <v>q-Fx</v>
      </c>
      <c r="M13" s="4">
        <f>'[1]INVILUPPO PIL'!AH228</f>
        <v>-7.0183999999999997</v>
      </c>
      <c r="N13" s="4">
        <f>'[1]INVILUPPO PIL'!AI228</f>
        <v>-58.380099999999999</v>
      </c>
      <c r="O13" s="4">
        <f>'[1]INVILUPPO PIL'!AJ228</f>
        <v>3.2613000000000003</v>
      </c>
      <c r="P13" s="4">
        <f>'[1]INVILUPPO PIL'!AK228</f>
        <v>52.006399999999992</v>
      </c>
      <c r="Q13" s="4">
        <f>'[1]INVILUPPO PIL'!AL228</f>
        <v>-308.72019999999998</v>
      </c>
      <c r="S13" s="2" t="s">
        <v>13</v>
      </c>
      <c r="T13" s="6" t="s">
        <v>16</v>
      </c>
      <c r="U13" s="4">
        <v>6.28</v>
      </c>
      <c r="V13" s="4">
        <f>(1.2*U13*391.3/10)-H10</f>
        <v>218.35068000000004</v>
      </c>
      <c r="Z13" s="23">
        <f>-R11/($X$8*$Y$8)</f>
        <v>1218.9333333333332</v>
      </c>
      <c r="AA13" s="18">
        <f>Z13/14.17/1000</f>
        <v>8.6022112444130786E-2</v>
      </c>
      <c r="AF13" s="23"/>
      <c r="AG13" s="23"/>
      <c r="AH13" s="23"/>
      <c r="AI13" s="23"/>
      <c r="AJ13" s="23"/>
      <c r="AO13" s="19">
        <f>V13/($AB$8*$AC$8)*10</f>
        <v>1.1739283870967745</v>
      </c>
      <c r="AR13" s="19"/>
    </row>
    <row r="14" spans="1:45" ht="12" x14ac:dyDescent="0.2">
      <c r="B14" s="4" t="str">
        <f>'[1]INVILUPPO PIL'!N229</f>
        <v>V</v>
      </c>
      <c r="C14" s="4">
        <f>'[1]INVILUPPO PIL'!O229</f>
        <v>12.988</v>
      </c>
      <c r="D14" s="4">
        <f>'[1]INVILUPPO PIL'!P229</f>
        <v>7.13</v>
      </c>
      <c r="E14" s="4">
        <f>'[1]INVILUPPO PIL'!Q229</f>
        <v>9.9600000000000009</v>
      </c>
      <c r="F14" s="4">
        <f>'[1]INVILUPPO PIL'!R229</f>
        <v>105.438</v>
      </c>
      <c r="G14" s="4">
        <f>'[1]INVILUPPO PIL'!S229</f>
        <v>41.5914</v>
      </c>
      <c r="H14" s="4">
        <f>'[1]INVILUPPO PIL'!T229</f>
        <v>108.426</v>
      </c>
      <c r="L14" s="4" t="str">
        <f>'[1]INVILUPPO PIL'!AG229</f>
        <v>q+Fy</v>
      </c>
      <c r="M14" s="4">
        <f>'[1]INVILUPPO PIL'!AH229</f>
        <v>2.2824999999999998</v>
      </c>
      <c r="N14" s="4">
        <f>'[1]INVILUPPO PIL'!AI229</f>
        <v>195.8466</v>
      </c>
      <c r="O14" s="4">
        <f>'[1]INVILUPPO PIL'!AJ229</f>
        <v>-3.3964000000000003</v>
      </c>
      <c r="P14" s="4">
        <f>'[1]INVILUPPO PIL'!AK229</f>
        <v>-174.26249999999999</v>
      </c>
      <c r="Q14" s="10">
        <f>'[1]INVILUPPO PIL'!AL229</f>
        <v>-347.858</v>
      </c>
      <c r="R14" s="5">
        <f>'[2]3-4'!H72</f>
        <v>-388.80799999999999</v>
      </c>
      <c r="S14" s="2"/>
      <c r="Z14" s="23"/>
      <c r="AA14" s="18"/>
      <c r="AF14" s="23"/>
      <c r="AG14" s="23"/>
      <c r="AH14" s="23"/>
      <c r="AI14" s="23"/>
      <c r="AJ14" s="23"/>
      <c r="AO14" s="19"/>
      <c r="AR14" s="19"/>
    </row>
    <row r="15" spans="1:45" ht="12" x14ac:dyDescent="0.2">
      <c r="B15" s="4" t="str">
        <f>'[1]INVILUPPO PIL'!N230</f>
        <v>N</v>
      </c>
      <c r="C15" s="4">
        <f>'[1]INVILUPPO PIL'!O230</f>
        <v>-472.03699999999998</v>
      </c>
      <c r="D15" s="4">
        <f>'[1]INVILUPPO PIL'!P230</f>
        <v>-284.97199999999998</v>
      </c>
      <c r="E15" s="4">
        <f>'[1]INVILUPPO PIL'!Q230</f>
        <v>-0.52</v>
      </c>
      <c r="F15" s="4">
        <f>'[1]INVILUPPO PIL'!R230</f>
        <v>-7.87</v>
      </c>
      <c r="G15" s="4">
        <f>'[1]INVILUPPO PIL'!S230</f>
        <v>-2.8809999999999998</v>
      </c>
      <c r="H15" s="4">
        <f>'[1]INVILUPPO PIL'!T230</f>
        <v>-8.0259999999999998</v>
      </c>
      <c r="L15" s="4" t="str">
        <f>'[1]INVILUPPO PIL'!AG230</f>
        <v>q-Fy</v>
      </c>
      <c r="M15" s="4">
        <f>'[1]INVILUPPO PIL'!AH230</f>
        <v>10.691500000000001</v>
      </c>
      <c r="N15" s="4">
        <f>'[1]INVILUPPO PIL'!AI230</f>
        <v>-171.87460000000002</v>
      </c>
      <c r="O15" s="4">
        <f>'[1]INVILUPPO PIL'!AJ230</f>
        <v>-9.3396000000000008</v>
      </c>
      <c r="P15" s="4">
        <f>'[1]INVILUPPO PIL'!AK230</f>
        <v>152.5985</v>
      </c>
      <c r="Q15" s="10">
        <f>'[1]INVILUPPO PIL'!AL230</f>
        <v>-319.13200000000001</v>
      </c>
      <c r="R15" s="5">
        <f>'[2]3-4'!I72</f>
        <v>-360.08199999999999</v>
      </c>
      <c r="S15" s="2"/>
      <c r="Z15" s="23"/>
      <c r="AA15" s="18"/>
      <c r="AD15" s="15"/>
      <c r="AE15" s="16"/>
      <c r="AF15" s="24" t="s">
        <v>29</v>
      </c>
      <c r="AG15" s="24"/>
      <c r="AH15" s="25"/>
      <c r="AI15" s="26"/>
      <c r="AJ15" s="24"/>
      <c r="AK15" s="16" t="s">
        <v>30</v>
      </c>
      <c r="AL15" s="16"/>
      <c r="AM15" s="17"/>
      <c r="AO15" s="19"/>
      <c r="AR15" s="19"/>
    </row>
    <row r="16" spans="1:45" ht="12" x14ac:dyDescent="0.2">
      <c r="A16" s="4">
        <f>'[1]INVILUPPO PIL'!M231</f>
        <v>3</v>
      </c>
      <c r="B16" s="4" t="str">
        <f>'[1]INVILUPPO PIL'!N231</f>
        <v>Msup</v>
      </c>
      <c r="C16" s="4">
        <f>'[1]INVILUPPO PIL'!O231</f>
        <v>19.337</v>
      </c>
      <c r="D16" s="4">
        <f>'[1]INVILUPPO PIL'!P231</f>
        <v>10.646000000000001</v>
      </c>
      <c r="E16" s="4">
        <f>'[1]INVILUPPO PIL'!Q231</f>
        <v>18.434999999999999</v>
      </c>
      <c r="F16" s="4">
        <f>'[1]INVILUPPO PIL'!R231</f>
        <v>209.18300000000002</v>
      </c>
      <c r="G16" s="4">
        <f>'[1]INVILUPPO PIL'!S231</f>
        <v>81.189900000000009</v>
      </c>
      <c r="H16" s="4">
        <f>'[1]INVILUPPO PIL'!T231</f>
        <v>214.71350000000001</v>
      </c>
      <c r="K16" s="4">
        <f>'[1]INVILUPPO PIL'!AF231</f>
        <v>3</v>
      </c>
      <c r="L16" s="4" t="str">
        <f>'[1]INVILUPPO PIL'!AG231</f>
        <v>q+Fx</v>
      </c>
      <c r="M16" s="4">
        <f>'[1]INVILUPPO PIL'!AH231</f>
        <v>21.641400000000001</v>
      </c>
      <c r="N16" s="4">
        <f>'[1]INVILUPPO PIL'!AI231</f>
        <v>91.835900000000009</v>
      </c>
      <c r="O16" s="4">
        <f>'[1]INVILUPPO PIL'!AJ231</f>
        <v>-18.798300000000001</v>
      </c>
      <c r="P16" s="4">
        <f>'[1]INVILUPPO PIL'!AK231</f>
        <v>-84.754400000000004</v>
      </c>
      <c r="Q16" s="4">
        <f>'[1]INVILUPPO PIL'!AL231</f>
        <v>-492.411</v>
      </c>
      <c r="S16" s="2" t="s">
        <v>12</v>
      </c>
      <c r="T16" s="6" t="s">
        <v>18</v>
      </c>
      <c r="U16" s="4">
        <v>10.9</v>
      </c>
      <c r="V16" s="4">
        <f>(1.2*U16*391.3/10)-H14</f>
        <v>403.39439999999996</v>
      </c>
      <c r="Z16" s="23">
        <f>-R14/($X$8*$Y$8)</f>
        <v>2090.3655913978496</v>
      </c>
      <c r="AA16" s="18">
        <f>Z16/14.17/1000</f>
        <v>0.14752050750866971</v>
      </c>
      <c r="AD16" s="12"/>
      <c r="AE16" s="13"/>
      <c r="AF16" s="20">
        <f>$W$8*14.17*$AB$8*($AC$8/10)*((1-(AA16/$W$8))^(1/2))</f>
        <v>1213.3557680303995</v>
      </c>
      <c r="AG16" s="20"/>
      <c r="AH16" s="21"/>
      <c r="AI16" s="22"/>
      <c r="AJ16" s="20">
        <f>1.2*$AB$8*($AC$8/10)*(1+(ABS(R15)/(1.2*$AB$8*($AC$8/10))))^(1/2)</f>
        <v>360.81649407974686</v>
      </c>
      <c r="AK16" s="13"/>
      <c r="AL16" s="13"/>
      <c r="AM16" s="14"/>
      <c r="AO16" s="19">
        <f>V16/($AB$8*$AC$8)*10</f>
        <v>2.1687870967741936</v>
      </c>
      <c r="AQ16" s="4">
        <v>3</v>
      </c>
      <c r="AR16" s="19">
        <f>(((AO17^2)/(1.2+(AA17*14.17))-1.2))*(($AB$8*($AN$8*100)/391.3))</f>
        <v>-2.3233976578190734</v>
      </c>
    </row>
    <row r="17" spans="1:44" ht="12" x14ac:dyDescent="0.2">
      <c r="B17" s="4" t="str">
        <f>'[1]INVILUPPO PIL'!N232</f>
        <v>Minf</v>
      </c>
      <c r="C17" s="4">
        <f>'[1]INVILUPPO PIL'!O232</f>
        <v>-16.654</v>
      </c>
      <c r="D17" s="4">
        <f>'[1]INVILUPPO PIL'!P232</f>
        <v>-9</v>
      </c>
      <c r="E17" s="4">
        <f>'[1]INVILUPPO PIL'!Q232</f>
        <v>-17.585000000000001</v>
      </c>
      <c r="F17" s="4">
        <f>'[1]INVILUPPO PIL'!R232</f>
        <v>-193.89800000000002</v>
      </c>
      <c r="G17" s="4">
        <f>'[1]INVILUPPO PIL'!S232</f>
        <v>-75.754400000000004</v>
      </c>
      <c r="H17" s="4">
        <f>'[1]INVILUPPO PIL'!T232</f>
        <v>-199.17350000000002</v>
      </c>
      <c r="L17" s="4" t="str">
        <f>'[1]INVILUPPO PIL'!AG232</f>
        <v>q-Fx</v>
      </c>
      <c r="M17" s="4">
        <f>'[1]INVILUPPO PIL'!AH232</f>
        <v>-9.5354000000000028</v>
      </c>
      <c r="N17" s="4">
        <f>'[1]INVILUPPO PIL'!AI232</f>
        <v>-70.543900000000008</v>
      </c>
      <c r="O17" s="4">
        <f>'[1]INVILUPPO PIL'!AJ232</f>
        <v>7.0423000000000009</v>
      </c>
      <c r="P17" s="4">
        <f>'[1]INVILUPPO PIL'!AK232</f>
        <v>66.754400000000004</v>
      </c>
      <c r="Q17" s="4">
        <f>'[1]INVILUPPO PIL'!AL232</f>
        <v>-425.24700000000001</v>
      </c>
      <c r="S17" s="2" t="s">
        <v>13</v>
      </c>
      <c r="T17" s="6" t="s">
        <v>19</v>
      </c>
      <c r="U17" s="4">
        <v>7.82</v>
      </c>
      <c r="V17" s="4">
        <f>(1.2*U17*391.3/10)-H14</f>
        <v>258.76992000000001</v>
      </c>
      <c r="Z17" s="23">
        <f>-R15/($X$8*$Y$8)</f>
        <v>1935.9247311827958</v>
      </c>
      <c r="AA17" s="18">
        <f>Z17/14.17/1000</f>
        <v>0.13662136423308369</v>
      </c>
      <c r="AF17" s="23"/>
      <c r="AG17" s="23"/>
      <c r="AH17" s="23"/>
      <c r="AI17" s="23"/>
      <c r="AJ17" s="23"/>
      <c r="AO17" s="19">
        <f>V17/($AB$8*$AC$8)*10</f>
        <v>1.3912361290322581</v>
      </c>
      <c r="AR17" s="19"/>
    </row>
    <row r="18" spans="1:44" ht="12" x14ac:dyDescent="0.2">
      <c r="B18" s="4" t="str">
        <f>'[1]INVILUPPO PIL'!N233</f>
        <v>V</v>
      </c>
      <c r="C18" s="4">
        <f>'[1]INVILUPPO PIL'!O233</f>
        <v>11.247</v>
      </c>
      <c r="D18" s="4">
        <f>'[1]INVILUPPO PIL'!P233</f>
        <v>6.1390000000000002</v>
      </c>
      <c r="E18" s="4">
        <f>'[1]INVILUPPO PIL'!Q233</f>
        <v>11.25</v>
      </c>
      <c r="F18" s="4">
        <f>'[1]INVILUPPO PIL'!R233</f>
        <v>125.872</v>
      </c>
      <c r="G18" s="4">
        <f>'[1]INVILUPPO PIL'!S233</f>
        <v>49.011600000000001</v>
      </c>
      <c r="H18" s="4">
        <f>'[1]INVILUPPO PIL'!T233</f>
        <v>129.24700000000001</v>
      </c>
      <c r="L18" s="4" t="str">
        <f>'[1]INVILUPPO PIL'!AG233</f>
        <v>q+Fy</v>
      </c>
      <c r="M18" s="4">
        <f>'[1]INVILUPPO PIL'!AH233</f>
        <v>1.1689999999999996</v>
      </c>
      <c r="N18" s="4">
        <f>'[1]INVILUPPO PIL'!AI233</f>
        <v>225.35950000000003</v>
      </c>
      <c r="O18" s="4">
        <f>'[1]INVILUPPO PIL'!AJ233</f>
        <v>-1.8554000000000004</v>
      </c>
      <c r="P18" s="4">
        <f>'[1]INVILUPPO PIL'!AK233</f>
        <v>-208.17350000000002</v>
      </c>
      <c r="Q18" s="10">
        <f>'[1]INVILUPPO PIL'!AL233</f>
        <v>-443.53100000000001</v>
      </c>
      <c r="R18" s="11">
        <f>'[2]3-4'!H121</f>
        <v>-504.43100000000004</v>
      </c>
      <c r="S18" s="2"/>
      <c r="Z18" s="23"/>
      <c r="AA18" s="18"/>
      <c r="AF18" s="23"/>
      <c r="AG18" s="23"/>
      <c r="AH18" s="23"/>
      <c r="AI18" s="23"/>
      <c r="AJ18" s="23"/>
      <c r="AO18" s="19"/>
      <c r="AR18" s="19"/>
    </row>
    <row r="19" spans="1:44" ht="12" x14ac:dyDescent="0.2">
      <c r="B19" s="4" t="str">
        <f>'[1]INVILUPPO PIL'!N234</f>
        <v>N</v>
      </c>
      <c r="C19" s="4">
        <f>'[1]INVILUPPO PIL'!O234</f>
        <v>-648.04700000000003</v>
      </c>
      <c r="D19" s="4">
        <f>'[1]INVILUPPO PIL'!P234</f>
        <v>-393.42700000000002</v>
      </c>
      <c r="E19" s="4">
        <f>'[1]INVILUPPO PIL'!Q234</f>
        <v>0.54200000000000004</v>
      </c>
      <c r="F19" s="4">
        <f>'[1]INVILUPPO PIL'!R234</f>
        <v>5.35</v>
      </c>
      <c r="G19" s="4">
        <f>'[1]INVILUPPO PIL'!S234</f>
        <v>2.1469999999999998</v>
      </c>
      <c r="H19" s="4">
        <f>'[1]INVILUPPO PIL'!T234</f>
        <v>5.5125999999999999</v>
      </c>
      <c r="L19" s="4" t="str">
        <f>'[1]INVILUPPO PIL'!AG234</f>
        <v>q-Fy</v>
      </c>
      <c r="M19" s="4">
        <f>'[1]INVILUPPO PIL'!AH234</f>
        <v>10.937000000000001</v>
      </c>
      <c r="N19" s="4">
        <f>'[1]INVILUPPO PIL'!AI234</f>
        <v>-204.0675</v>
      </c>
      <c r="O19" s="4">
        <f>'[1]INVILUPPO PIL'!AJ234</f>
        <v>-9.9006000000000007</v>
      </c>
      <c r="P19" s="4">
        <f>'[1]INVILUPPO PIL'!AK234</f>
        <v>190.17350000000002</v>
      </c>
      <c r="Q19" s="10">
        <f>'[1]INVILUPPO PIL'!AL234</f>
        <v>-474.12700000000001</v>
      </c>
      <c r="R19" s="5">
        <f>'[2]3-4'!I121</f>
        <v>-535.02700000000004</v>
      </c>
      <c r="S19" s="2"/>
      <c r="Z19" s="23"/>
      <c r="AA19" s="18"/>
      <c r="AD19" s="15"/>
      <c r="AE19" s="16"/>
      <c r="AF19" s="24" t="s">
        <v>29</v>
      </c>
      <c r="AG19" s="24"/>
      <c r="AH19" s="25"/>
      <c r="AI19" s="26"/>
      <c r="AJ19" s="24"/>
      <c r="AK19" s="16" t="s">
        <v>30</v>
      </c>
      <c r="AL19" s="16"/>
      <c r="AM19" s="17"/>
      <c r="AO19" s="19"/>
      <c r="AR19" s="19"/>
    </row>
    <row r="20" spans="1:44" ht="12" x14ac:dyDescent="0.2">
      <c r="A20" s="4">
        <f>'[1]INVILUPPO PIL'!M235</f>
        <v>2</v>
      </c>
      <c r="B20" s="4" t="str">
        <f>'[1]INVILUPPO PIL'!N235</f>
        <v>Msup</v>
      </c>
      <c r="C20" s="4">
        <f>'[1]INVILUPPO PIL'!O235</f>
        <v>15.803000000000001</v>
      </c>
      <c r="D20" s="4">
        <f>'[1]INVILUPPO PIL'!P235</f>
        <v>8.5429999999999993</v>
      </c>
      <c r="E20" s="4">
        <f>'[1]INVILUPPO PIL'!Q235</f>
        <v>19.616</v>
      </c>
      <c r="F20" s="4">
        <f>'[1]INVILUPPO PIL'!R235</f>
        <v>232.227</v>
      </c>
      <c r="G20" s="4">
        <f>'[1]INVILUPPO PIL'!S235</f>
        <v>89.284099999999995</v>
      </c>
      <c r="H20" s="4">
        <f>'[1]INVILUPPO PIL'!T235</f>
        <v>238.11180000000002</v>
      </c>
      <c r="K20" s="4">
        <f>'[1]INVILUPPO PIL'!AF235</f>
        <v>2</v>
      </c>
      <c r="L20" s="4" t="str">
        <f>'[1]INVILUPPO PIL'!AG235</f>
        <v>q+Fx</v>
      </c>
      <c r="M20" s="4">
        <f>'[1]INVILUPPO PIL'!AH235</f>
        <v>20.564500000000002</v>
      </c>
      <c r="N20" s="4">
        <f>'[1]INVILUPPO PIL'!AI235</f>
        <v>97.827100000000002</v>
      </c>
      <c r="O20" s="4">
        <f>'[1]INVILUPPO PIL'!AJ235</f>
        <v>-21.6311</v>
      </c>
      <c r="P20" s="4">
        <f>'[1]INVILUPPO PIL'!AK235</f>
        <v>-96.976699999999994</v>
      </c>
      <c r="Q20" s="4">
        <f>'[1]INVILUPPO PIL'!AL235</f>
        <v>-634.54700000000003</v>
      </c>
      <c r="S20" s="2" t="s">
        <v>12</v>
      </c>
      <c r="T20" s="6" t="s">
        <v>20</v>
      </c>
      <c r="U20" s="4">
        <v>12.5</v>
      </c>
      <c r="V20" s="4">
        <f>(1.2*U20*391.3/10)-G18</f>
        <v>537.9384</v>
      </c>
      <c r="Z20" s="23">
        <f>-R18/($X$8*$Y$8)</f>
        <v>2711.9946236559144</v>
      </c>
      <c r="AA20" s="18">
        <f>Z20/14.17/1000</f>
        <v>0.19138988169766508</v>
      </c>
      <c r="AD20" s="12"/>
      <c r="AE20" s="13"/>
      <c r="AF20" s="20">
        <f>$W$8*14.17*$AB$8*($AC$8/10)*((1-(AA20/$W$8))^(1/2))</f>
        <v>1143.5355449360725</v>
      </c>
      <c r="AG20" s="20"/>
      <c r="AH20" s="21"/>
      <c r="AI20" s="22"/>
      <c r="AJ20" s="20">
        <f>1.2*$AB$8*($AC$8/10)*(1+(ABS(R18)/(1.2*$AB$8*($AC$8/10))))^(1/2)</f>
        <v>402.9978153786941</v>
      </c>
      <c r="AK20" s="13"/>
      <c r="AL20" s="13"/>
      <c r="AM20" s="14"/>
      <c r="AO20" s="19">
        <f>V20/($AB$8*$AC$8)*10</f>
        <v>2.8921419354838713</v>
      </c>
      <c r="AQ20" s="4">
        <v>2</v>
      </c>
      <c r="AR20" s="19">
        <f>(((AO21^2)/(1.2+(AA20*14.17))-1.2))*(($AB$8*($AN$8*100)/391.3))</f>
        <v>-1.9484500948041941</v>
      </c>
    </row>
    <row r="21" spans="1:44" ht="12" x14ac:dyDescent="0.2">
      <c r="B21" s="4" t="str">
        <f>'[1]INVILUPPO PIL'!N236</f>
        <v>Minf</v>
      </c>
      <c r="C21" s="4">
        <f>'[1]INVILUPPO PIL'!O236</f>
        <v>-12.689</v>
      </c>
      <c r="D21" s="4">
        <f>'[1]INVILUPPO PIL'!P236</f>
        <v>-6.5119999999999996</v>
      </c>
      <c r="E21" s="4">
        <f>'[1]INVILUPPO PIL'!Q236</f>
        <v>-20.523</v>
      </c>
      <c r="F21" s="4">
        <f>'[1]INVILUPPO PIL'!R236</f>
        <v>-233.13900000000001</v>
      </c>
      <c r="G21" s="4">
        <f>'[1]INVILUPPO PIL'!S236</f>
        <v>-90.464699999999993</v>
      </c>
      <c r="H21" s="4">
        <f>'[1]INVILUPPO PIL'!T236</f>
        <v>-239.29590000000002</v>
      </c>
      <c r="L21" s="4" t="str">
        <f>'[1]INVILUPPO PIL'!AG236</f>
        <v>q-Fx</v>
      </c>
      <c r="M21" s="4">
        <f>'[1]INVILUPPO PIL'!AH236</f>
        <v>-7.5825000000000014</v>
      </c>
      <c r="N21" s="4">
        <f>'[1]INVILUPPO PIL'!AI236</f>
        <v>-80.741099999999989</v>
      </c>
      <c r="O21" s="4">
        <f>'[1]INVILUPPO PIL'!AJ236</f>
        <v>7.0370999999999997</v>
      </c>
      <c r="P21" s="4">
        <f>'[1]INVILUPPO PIL'!AK236</f>
        <v>83.952699999999993</v>
      </c>
      <c r="Q21" s="4">
        <f>'[1]INVILUPPO PIL'!AL236</f>
        <v>-537.96100000000001</v>
      </c>
      <c r="S21" s="2" t="s">
        <v>13</v>
      </c>
      <c r="T21" s="6" t="s">
        <v>17</v>
      </c>
      <c r="U21" s="4">
        <v>9.36</v>
      </c>
      <c r="V21" s="4">
        <f>(1.2*U21*391.3/10)-H18</f>
        <v>310.26115999999996</v>
      </c>
      <c r="Z21" s="23">
        <f>-R19/($X$8*$Y$8)</f>
        <v>2876.4892473118284</v>
      </c>
      <c r="AA21" s="18">
        <f>Z21/14.17/1000</f>
        <v>0.20299853544896462</v>
      </c>
      <c r="AF21" s="23"/>
      <c r="AG21" s="23"/>
      <c r="AH21" s="23"/>
      <c r="AI21" s="23"/>
      <c r="AJ21" s="23"/>
      <c r="AO21" s="19">
        <f>V21/($AB$8*$AC$8)*10</f>
        <v>1.668070752688172</v>
      </c>
      <c r="AR21" s="19"/>
    </row>
    <row r="22" spans="1:44" ht="12" x14ac:dyDescent="0.2">
      <c r="B22" s="4" t="str">
        <f>'[1]INVILUPPO PIL'!N237</f>
        <v>V</v>
      </c>
      <c r="C22" s="4">
        <f>'[1]INVILUPPO PIL'!O237</f>
        <v>8.9039999999999999</v>
      </c>
      <c r="D22" s="4">
        <f>'[1]INVILUPPO PIL'!P237</f>
        <v>4.7050000000000001</v>
      </c>
      <c r="E22" s="4">
        <f>'[1]INVILUPPO PIL'!Q237</f>
        <v>12.539</v>
      </c>
      <c r="F22" s="4">
        <f>'[1]INVILUPPO PIL'!R237</f>
        <v>145.363</v>
      </c>
      <c r="G22" s="4">
        <f>'[1]INVILUPPO PIL'!S237</f>
        <v>56.1479</v>
      </c>
      <c r="H22" s="4">
        <f>'[1]INVILUPPO PIL'!T237</f>
        <v>149.12469999999999</v>
      </c>
      <c r="L22" s="4" t="str">
        <f>'[1]INVILUPPO PIL'!AG237</f>
        <v>q+Fy</v>
      </c>
      <c r="M22" s="4">
        <f>'[1]INVILUPPO PIL'!AH237</f>
        <v>2.0823999999999998</v>
      </c>
      <c r="N22" s="4">
        <f>'[1]INVILUPPO PIL'!AI237</f>
        <v>246.65480000000002</v>
      </c>
      <c r="O22" s="4">
        <f>'[1]INVILUPPO PIL'!AJ237</f>
        <v>-2.8994</v>
      </c>
      <c r="P22" s="4">
        <f>'[1]INVILUPPO PIL'!AK237</f>
        <v>-245.80790000000002</v>
      </c>
      <c r="Q22" s="10">
        <f>'[1]INVILUPPO PIL'!AL237</f>
        <v>-553.74810000000002</v>
      </c>
      <c r="R22" s="5">
        <f>[2]GerResPil!H72</f>
        <v>-621.99810000000002</v>
      </c>
      <c r="S22" s="2"/>
      <c r="Z22" s="23"/>
      <c r="AA22" s="18"/>
      <c r="AF22" s="23"/>
      <c r="AG22" s="23"/>
      <c r="AH22" s="23"/>
      <c r="AI22" s="23"/>
      <c r="AJ22" s="23"/>
      <c r="AO22" s="19"/>
      <c r="AR22" s="19"/>
    </row>
    <row r="23" spans="1:44" ht="12" x14ac:dyDescent="0.2">
      <c r="B23" s="4" t="str">
        <f>'[1]INVILUPPO PIL'!N238</f>
        <v>N</v>
      </c>
      <c r="C23" s="4">
        <f>'[1]INVILUPPO PIL'!O238</f>
        <v>-827.71699999999998</v>
      </c>
      <c r="D23" s="4">
        <f>'[1]INVILUPPO PIL'!P238</f>
        <v>-504.01</v>
      </c>
      <c r="E23" s="4">
        <f>'[1]INVILUPPO PIL'!Q238</f>
        <v>1.837</v>
      </c>
      <c r="F23" s="4">
        <f>'[1]INVILUPPO PIL'!R238</f>
        <v>19.251999999999999</v>
      </c>
      <c r="G23" s="4">
        <f>'[1]INVILUPPO PIL'!S238</f>
        <v>7.6125999999999996</v>
      </c>
      <c r="H23" s="4">
        <f>'[1]INVILUPPO PIL'!T238</f>
        <v>19.803100000000001</v>
      </c>
      <c r="L23" s="4" t="str">
        <f>'[1]INVILUPPO PIL'!AG238</f>
        <v>q-Fy</v>
      </c>
      <c r="M23" s="4">
        <f>'[1]INVILUPPO PIL'!AH238</f>
        <v>10.8996</v>
      </c>
      <c r="N23" s="4">
        <f>'[1]INVILUPPO PIL'!AI238</f>
        <v>-229.56880000000001</v>
      </c>
      <c r="O23" s="4">
        <f>'[1]INVILUPPO PIL'!AJ238</f>
        <v>-11.694599999999999</v>
      </c>
      <c r="P23" s="4">
        <f>'[1]INVILUPPO PIL'!AK238</f>
        <v>232.78390000000002</v>
      </c>
      <c r="Q23" s="10">
        <f>'[1]INVILUPPO PIL'!AL238</f>
        <v>-618.75990000000002</v>
      </c>
      <c r="R23" s="5">
        <f>[2]GerResPil!I72</f>
        <v>-687.00990000000002</v>
      </c>
      <c r="S23" s="2"/>
      <c r="Z23" s="23"/>
      <c r="AA23" s="18"/>
      <c r="AD23" s="15"/>
      <c r="AE23" s="16"/>
      <c r="AF23" s="24" t="s">
        <v>29</v>
      </c>
      <c r="AG23" s="24"/>
      <c r="AH23" s="25"/>
      <c r="AI23" s="26"/>
      <c r="AJ23" s="24"/>
      <c r="AK23" s="16" t="s">
        <v>30</v>
      </c>
      <c r="AL23" s="16"/>
      <c r="AM23" s="17"/>
      <c r="AO23" s="19"/>
      <c r="AR23" s="19"/>
    </row>
    <row r="24" spans="1:44" ht="12" x14ac:dyDescent="0.2">
      <c r="A24" s="4">
        <f>'[1]INVILUPPO PIL'!M239</f>
        <v>1</v>
      </c>
      <c r="B24" s="4" t="str">
        <f>'[1]INVILUPPO PIL'!N239</f>
        <v>Msup</v>
      </c>
      <c r="C24" s="4">
        <f>'[1]INVILUPPO PIL'!O239</f>
        <v>8.8010000000000002</v>
      </c>
      <c r="D24" s="4">
        <f>'[1]INVILUPPO PIL'!P239</f>
        <v>4.6689999999999996</v>
      </c>
      <c r="E24" s="4">
        <f>'[1]INVILUPPO PIL'!Q239</f>
        <v>15.673999999999999</v>
      </c>
      <c r="F24" s="4">
        <f>'[1]INVILUPPO PIL'!R239</f>
        <v>211.32599999999999</v>
      </c>
      <c r="G24" s="4">
        <f>'[1]INVILUPPO PIL'!S239</f>
        <v>79.071799999999996</v>
      </c>
      <c r="H24" s="4">
        <f>'[1]INVILUPPO PIL'!T239</f>
        <v>216.0282</v>
      </c>
      <c r="K24" s="4">
        <f>'[1]INVILUPPO PIL'!AF239</f>
        <v>1</v>
      </c>
      <c r="L24" s="4" t="str">
        <f>'[1]INVILUPPO PIL'!AG239</f>
        <v>q+Fx</v>
      </c>
      <c r="M24" s="4">
        <f>'[1]INVILUPPO PIL'!AH239</f>
        <v>16.507400000000001</v>
      </c>
      <c r="N24" s="4">
        <f>'[1]INVILUPPO PIL'!AI239</f>
        <v>83.740799999999993</v>
      </c>
      <c r="O24" s="4">
        <f>'[1]INVILUPPO PIL'!AJ239</f>
        <v>-46.39589999999999</v>
      </c>
      <c r="P24" s="4">
        <f>'[1]INVILUPPO PIL'!AK239</f>
        <v>-126.1031</v>
      </c>
      <c r="Q24" s="4">
        <f>'[1]INVILUPPO PIL'!AL239</f>
        <v>-782.88079999999991</v>
      </c>
      <c r="S24" s="2" t="s">
        <v>12</v>
      </c>
      <c r="T24" s="6" t="s">
        <v>20</v>
      </c>
      <c r="U24" s="4">
        <v>12.5</v>
      </c>
      <c r="V24" s="4">
        <f>(1.2*U24*391.3/10)-H22</f>
        <v>437.82530000000008</v>
      </c>
      <c r="Z24" s="23">
        <f>-R22/($X$8*$Y$8)</f>
        <v>3344.0758064516131</v>
      </c>
      <c r="AA24" s="18">
        <f>Z24/14.17/1000</f>
        <v>0.23599688118924581</v>
      </c>
      <c r="AD24" s="12"/>
      <c r="AE24" s="13"/>
      <c r="AF24" s="20">
        <f>$W$8*14.17*$AB$8*($AC$8/10)*((1-(AA24/$W$8))^(1/2))</f>
        <v>1067.8707573846004</v>
      </c>
      <c r="AG24" s="20"/>
      <c r="AH24" s="21"/>
      <c r="AI24" s="22"/>
      <c r="AJ24" s="20">
        <f>1.2*$AB$8*($AC$8/10)*(1+(ABS(R22)/(1.2*$AB$8*($AC$8/10))))^(1/2)</f>
        <v>434.33652381534762</v>
      </c>
      <c r="AK24" s="13"/>
      <c r="AL24" s="13"/>
      <c r="AM24" s="14"/>
      <c r="AO24" s="19">
        <f>V24/($AB$8*$AC$8)*10</f>
        <v>2.3538994623655918</v>
      </c>
      <c r="AQ24" s="4">
        <v>1</v>
      </c>
      <c r="AR24" s="19">
        <f>(((AO25^2)/(1.2+(AA24*14.17))-1.2))*(($AB$8*($AN$8*100)/391.3))</f>
        <v>-2.6456625126261373</v>
      </c>
    </row>
    <row r="25" spans="1:44" ht="12" x14ac:dyDescent="0.2">
      <c r="B25" s="4" t="str">
        <f>'[1]INVILUPPO PIL'!N240</f>
        <v>Minf</v>
      </c>
      <c r="C25" s="4">
        <f>'[1]INVILUPPO PIL'!O240</f>
        <v>-1.6479999999999999</v>
      </c>
      <c r="D25" s="4">
        <f>'[1]INVILUPPO PIL'!P240</f>
        <v>-0.67</v>
      </c>
      <c r="E25" s="4">
        <f>'[1]INVILUPPO PIL'!Q240</f>
        <v>-25.612000000000002</v>
      </c>
      <c r="F25" s="4">
        <f>'[1]INVILUPPO PIL'!R240</f>
        <v>-332.73699999999997</v>
      </c>
      <c r="G25" s="4">
        <f>'[1]INVILUPPO PIL'!S240</f>
        <v>-125.4331</v>
      </c>
      <c r="H25" s="4">
        <f>'[1]INVILUPPO PIL'!T240</f>
        <v>-340.42059999999998</v>
      </c>
      <c r="L25" s="4" t="str">
        <f>'[1]INVILUPPO PIL'!AG240</f>
        <v>q-Fx</v>
      </c>
      <c r="M25" s="4">
        <f>'[1]INVILUPPO PIL'!AH240</f>
        <v>-7.3373999999999997</v>
      </c>
      <c r="N25" s="4">
        <f>'[1]INVILUPPO PIL'!AI240</f>
        <v>-74.402799999999999</v>
      </c>
      <c r="O25" s="4">
        <f>'[1]INVILUPPO PIL'!AJ240</f>
        <v>41.563899999999997</v>
      </c>
      <c r="P25" s="4">
        <f>'[1]INVILUPPO PIL'!AK240</f>
        <v>124.76309999999999</v>
      </c>
      <c r="Q25" s="4">
        <f>'[1]INVILUPPO PIL'!AL240</f>
        <v>-650.65319999999997</v>
      </c>
      <c r="S25" s="2" t="s">
        <v>13</v>
      </c>
      <c r="T25" s="6" t="s">
        <v>17</v>
      </c>
      <c r="U25" s="4">
        <v>9.36</v>
      </c>
      <c r="V25" s="4">
        <f>(1.2*U25*391.3/10)-H22</f>
        <v>290.38346000000001</v>
      </c>
      <c r="Z25" s="23">
        <f>-R23/($X$8*$Y$8)</f>
        <v>3693.6016129032259</v>
      </c>
      <c r="AA25" s="18">
        <f>Z25/14.17/1000</f>
        <v>0.26066348714913379</v>
      </c>
      <c r="AO25" s="19">
        <f>V25/($AB$8*$AC$8)*10</f>
        <v>1.5612013978494623</v>
      </c>
    </row>
    <row r="26" spans="1:44" x14ac:dyDescent="0.2">
      <c r="B26" s="4" t="str">
        <f>'[1]INVILUPPO PIL'!N241</f>
        <v>V</v>
      </c>
      <c r="C26" s="4">
        <f>'[1]INVILUPPO PIL'!O241</f>
        <v>2.8239999999999998</v>
      </c>
      <c r="D26" s="4">
        <f>'[1]INVILUPPO PIL'!P241</f>
        <v>1.4430000000000001</v>
      </c>
      <c r="E26" s="4">
        <f>'[1]INVILUPPO PIL'!Q241</f>
        <v>11.155999999999999</v>
      </c>
      <c r="F26" s="4">
        <f>'[1]INVILUPPO PIL'!R241</f>
        <v>147.024</v>
      </c>
      <c r="G26" s="4">
        <f>'[1]INVILUPPO PIL'!S241</f>
        <v>55.263199999999998</v>
      </c>
      <c r="H26" s="4">
        <f>'[1]INVILUPPO PIL'!T241</f>
        <v>150.3708</v>
      </c>
      <c r="L26" s="4" t="str">
        <f>'[1]INVILUPPO PIL'!AG241</f>
        <v>q+Fy</v>
      </c>
      <c r="M26" s="4">
        <f>'[1]INVILUPPO PIL'!AH241</f>
        <v>0.70980000000000043</v>
      </c>
      <c r="N26" s="4">
        <f>'[1]INVILUPPO PIL'!AI241</f>
        <v>220.69720000000001</v>
      </c>
      <c r="O26" s="4">
        <f>'[1]INVILUPPO PIL'!AJ241</f>
        <v>11.572399999999998</v>
      </c>
      <c r="P26" s="4">
        <f>'[1]INVILUPPO PIL'!AK241</f>
        <v>-341.09059999999999</v>
      </c>
      <c r="Q26" s="10">
        <f>'[1]INVILUPPO PIL'!AL241</f>
        <v>-654.60329999999999</v>
      </c>
    </row>
    <row r="27" spans="1:44" x14ac:dyDescent="0.2">
      <c r="B27" s="4" t="str">
        <f>'[1]INVILUPPO PIL'!N242</f>
        <v>N</v>
      </c>
      <c r="C27" s="4">
        <f>'[1]INVILUPPO PIL'!O242</f>
        <v>-1012.954</v>
      </c>
      <c r="D27" s="4">
        <f>'[1]INVILUPPO PIL'!P242</f>
        <v>-617.84199999999998</v>
      </c>
      <c r="E27" s="4">
        <f>'[1]INVILUPPO PIL'!Q242</f>
        <v>3.9130000000000003</v>
      </c>
      <c r="F27" s="4">
        <f>'[1]INVILUPPO PIL'!R242</f>
        <v>45.784999999999997</v>
      </c>
      <c r="G27" s="4">
        <f>'[1]INVILUPPO PIL'!S242</f>
        <v>17.648499999999999</v>
      </c>
      <c r="H27" s="4">
        <f>'[1]INVILUPPO PIL'!T242</f>
        <v>46.9589</v>
      </c>
      <c r="L27" s="4" t="str">
        <f>'[1]INVILUPPO PIL'!AG242</f>
        <v>q-Fy</v>
      </c>
      <c r="M27" s="4">
        <f>'[1]INVILUPPO PIL'!AH242</f>
        <v>8.4602000000000004</v>
      </c>
      <c r="N27" s="4">
        <f>'[1]INVILUPPO PIL'!AI242</f>
        <v>-211.35919999999999</v>
      </c>
      <c r="O27" s="4">
        <f>'[1]INVILUPPO PIL'!AJ242</f>
        <v>-16.404399999999999</v>
      </c>
      <c r="P27" s="4">
        <f>'[1]INVILUPPO PIL'!AK242</f>
        <v>339.75059999999996</v>
      </c>
      <c r="Q27" s="10">
        <f>'[1]INVILUPPO PIL'!AL242</f>
        <v>-778.93069999999989</v>
      </c>
    </row>
    <row r="30" spans="1:44" x14ac:dyDescent="0.2">
      <c r="E30" s="4" t="s">
        <v>35</v>
      </c>
    </row>
    <row r="32" spans="1:44" x14ac:dyDescent="0.2">
      <c r="E32" s="4" t="s">
        <v>36</v>
      </c>
      <c r="F32" s="4" t="s">
        <v>37</v>
      </c>
      <c r="G32" s="4" t="s">
        <v>25</v>
      </c>
      <c r="H32" s="4" t="s">
        <v>38</v>
      </c>
      <c r="I32" s="4" t="s">
        <v>39</v>
      </c>
      <c r="J32" s="4" t="s">
        <v>40</v>
      </c>
    </row>
    <row r="33" spans="5:10" x14ac:dyDescent="0.2">
      <c r="E33" s="4">
        <v>25</v>
      </c>
      <c r="F33" s="4">
        <v>2</v>
      </c>
      <c r="G33" s="4">
        <v>30</v>
      </c>
      <c r="H33" s="4">
        <v>450</v>
      </c>
      <c r="I33" s="4">
        <v>0.5</v>
      </c>
      <c r="J33" s="4">
        <f>F33*I33/(G33*0.05*(E33/H33))</f>
        <v>12</v>
      </c>
    </row>
    <row r="53" spans="21:21" ht="12" x14ac:dyDescent="0.2">
      <c r="U53" s="1"/>
    </row>
    <row r="54" spans="21:21" ht="12" x14ac:dyDescent="0.2">
      <c r="U54" s="1"/>
    </row>
    <row r="55" spans="21:21" ht="12" x14ac:dyDescent="0.2">
      <c r="U55" s="1"/>
    </row>
    <row r="56" spans="21:21" ht="12" x14ac:dyDescent="0.2">
      <c r="U56" s="1"/>
    </row>
    <row r="57" spans="21:21" ht="12" x14ac:dyDescent="0.2">
      <c r="U57" s="1"/>
    </row>
    <row r="58" spans="21:21" ht="12" x14ac:dyDescent="0.2">
      <c r="U58" s="1"/>
    </row>
    <row r="59" spans="21:21" ht="12" x14ac:dyDescent="0.2">
      <c r="U59" s="1"/>
    </row>
    <row r="60" spans="21:21" ht="12" x14ac:dyDescent="0.2">
      <c r="U60" s="1"/>
    </row>
    <row r="61" spans="21:21" ht="12" x14ac:dyDescent="0.2">
      <c r="U61" s="1"/>
    </row>
    <row r="62" spans="21:21" ht="12" x14ac:dyDescent="0.2">
      <c r="U62" s="1"/>
    </row>
    <row r="63" spans="21:21" ht="12" x14ac:dyDescent="0.2">
      <c r="U63" s="1"/>
    </row>
    <row r="64" spans="21:21" ht="12" x14ac:dyDescent="0.2">
      <c r="U64" s="1"/>
    </row>
    <row r="67" spans="21:21" ht="12" x14ac:dyDescent="0.2">
      <c r="U67" s="1"/>
    </row>
    <row r="70" spans="21:21" ht="12" x14ac:dyDescent="0.2">
      <c r="U70" s="1"/>
    </row>
    <row r="71" spans="21:21" ht="12" x14ac:dyDescent="0.2">
      <c r="U71" s="1"/>
    </row>
    <row r="72" spans="21:21" ht="12" x14ac:dyDescent="0.2">
      <c r="U72" s="1"/>
    </row>
    <row r="73" spans="21:21" ht="12" x14ac:dyDescent="0.2">
      <c r="U73" s="1"/>
    </row>
    <row r="74" spans="21:21" ht="12" x14ac:dyDescent="0.2">
      <c r="U74" s="1"/>
    </row>
    <row r="75" spans="21:21" ht="12" x14ac:dyDescent="0.2">
      <c r="U75" s="1"/>
    </row>
    <row r="76" spans="21:21" ht="12" x14ac:dyDescent="0.2">
      <c r="U76" s="1"/>
    </row>
    <row r="77" spans="21:21" ht="12" x14ac:dyDescent="0.2">
      <c r="U77" s="1"/>
    </row>
    <row r="78" spans="21:21" ht="12" x14ac:dyDescent="0.2">
      <c r="U78" s="1"/>
    </row>
    <row r="79" spans="21:21" ht="12" x14ac:dyDescent="0.2">
      <c r="U79" s="1"/>
    </row>
    <row r="80" spans="21:21" ht="12" x14ac:dyDescent="0.2">
      <c r="U80" s="1"/>
    </row>
    <row r="81" spans="21:21" ht="12" x14ac:dyDescent="0.2">
      <c r="U81" s="1"/>
    </row>
    <row r="82" spans="21:21" ht="12" x14ac:dyDescent="0.2">
      <c r="U82" s="1"/>
    </row>
    <row r="83" spans="21:21" ht="12" x14ac:dyDescent="0.2">
      <c r="U83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dcterms:created xsi:type="dcterms:W3CDTF">2017-01-25T09:13:24Z</dcterms:created>
  <dcterms:modified xsi:type="dcterms:W3CDTF">2017-01-29T09:27:48Z</dcterms:modified>
</cp:coreProperties>
</file>